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480" windowHeight="7275" activeTab="1"/>
  </bookViews>
  <sheets>
    <sheet name="ET" sheetId="1" r:id="rId1"/>
    <sheet name="ETAT" sheetId="2" r:id="rId2"/>
    <sheet name="BT" sheetId="3" r:id="rId3"/>
    <sheet name="SLE" sheetId="4" r:id="rId4"/>
    <sheet name="BTAT" sheetId="5" r:id="rId5"/>
    <sheet name="SLK" sheetId="6" r:id="rId6"/>
  </sheets>
  <definedNames/>
  <calcPr fullCalcOnLoad="1"/>
</workbook>
</file>

<file path=xl/sharedStrings.xml><?xml version="1.0" encoding="utf-8"?>
<sst xmlns="http://schemas.openxmlformats.org/spreadsheetml/2006/main" count="369" uniqueCount="101">
  <si>
    <t>1. Grup - A</t>
  </si>
  <si>
    <t>O</t>
  </si>
  <si>
    <t>G</t>
  </si>
  <si>
    <t>M</t>
  </si>
  <si>
    <t>P</t>
  </si>
  <si>
    <t>S</t>
  </si>
  <si>
    <t>2. Grup - B</t>
  </si>
  <si>
    <t>3. Grup - C</t>
  </si>
  <si>
    <t>4. Grup - D</t>
  </si>
  <si>
    <t>AS</t>
  </si>
  <si>
    <t>VS</t>
  </si>
  <si>
    <t>AV</t>
  </si>
  <si>
    <t>MN</t>
  </si>
  <si>
    <t>TR</t>
  </si>
  <si>
    <t>TAKIM 1</t>
  </si>
  <si>
    <t>N1</t>
  </si>
  <si>
    <t>N2</t>
  </si>
  <si>
    <t>TAKIM 2</t>
  </si>
  <si>
    <t>T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</si>
  <si>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</si>
  <si>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</si>
  <si>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</si>
  <si>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</si>
  <si>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</si>
  <si>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</si>
  <si>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</si>
  <si>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</si>
  <si>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</si>
  <si>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</si>
  <si>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C4</t>
  </si>
  <si>
    <t>C3</t>
  </si>
  <si>
    <t>D1</t>
  </si>
  <si>
    <t>D2</t>
  </si>
  <si>
    <t>D3</t>
  </si>
  <si>
    <t>D4</t>
  </si>
  <si>
    <t>SAAT</t>
  </si>
  <si>
    <t>NO</t>
  </si>
  <si>
    <t>TAKIMLAR</t>
  </si>
  <si>
    <t>MASA TENİSİ - ÜNİVERSİTELER SÜPER LİGİ ERKEK GRUP MÜSABAKALARI</t>
  </si>
  <si>
    <t>2022 YILI SIRALAMA VE TAKIMLAR</t>
  </si>
  <si>
    <t>NİŞANTAŞI ÜNİVERSİTESİ</t>
  </si>
  <si>
    <t>İSTANBUL AYDIN ÜNİVERSİTESİ</t>
  </si>
  <si>
    <t>MARMARA ÜNİVERSİTESİ</t>
  </si>
  <si>
    <t>GİRNE AMERİKAN ÜNİVERSİTESİ</t>
  </si>
  <si>
    <t>İSTANBUL TEKNİK ÜNİVERSİTESİ</t>
  </si>
  <si>
    <t>İSTANBUL BİLGİ ÜNİVERSİTESİ</t>
  </si>
  <si>
    <t>ORTA DOĞU TEKNİK ÜNİVERSİTESİ</t>
  </si>
  <si>
    <t>ÇUKUROVA ÜNİVERSİTESİ</t>
  </si>
  <si>
    <t>FIRAT ÜNİVERSİTESİ</t>
  </si>
  <si>
    <t>MUĞLA SITKI KOÇMAN ÜNİVERSİTESİ</t>
  </si>
  <si>
    <t>ÖZYEĞİN ÜNİVERSİTESİ</t>
  </si>
  <si>
    <t>GİRESUN ÜNİVERSİTESİ</t>
  </si>
  <si>
    <t>ANKARA ÜNİVERSİTESİ</t>
  </si>
  <si>
    <t>GAZİ ÜNİVERSİTESİ</t>
  </si>
  <si>
    <t>HİTİT ÜNİVERSİTESİ</t>
  </si>
  <si>
    <t>DOKUZ EYLÜL ÜNİVERSİTESİ</t>
  </si>
  <si>
    <t>MASA TENİSİ - ÜNİVERSİTELER SÜPER LİGİ BAYAN GRUP MÜSABAKALARI</t>
  </si>
  <si>
    <t>EGE ÜNİVERSİTESİ</t>
  </si>
  <si>
    <t>İSTANBUL MEDİPOL ÜNİVERSİTESİ</t>
  </si>
  <si>
    <t>SÜLEYMAN DEMİREL ÜNİVERSİTESİ</t>
  </si>
  <si>
    <t>SİVAS CUMHURİYET ÜNİVERSİTESİ</t>
  </si>
  <si>
    <t>ERCİYES ÜNİVERSİTESİ</t>
  </si>
  <si>
    <t>KAHRAMANMARAŞ SÜTÇÜ İMAM ÜNİVERSİTESİ</t>
  </si>
  <si>
    <t>ZONGULDAK BÜLENT ECEVİT ÜNİVERSİTESİ</t>
  </si>
  <si>
    <t>YALOVA ÜNİVERSİTESİ</t>
  </si>
  <si>
    <t>ANADOLU ÜNİVERSİTESİ</t>
  </si>
  <si>
    <t>2019-2020 BAY TAKIMLAR</t>
  </si>
  <si>
    <t>KURA ÇEKECEK TAKIMLAR</t>
  </si>
  <si>
    <t>ÜNİLİG SÜPER LİG ERKEK 8 li SIRALAMA</t>
  </si>
  <si>
    <t>13-17 MAYIS 2022 - AFYON</t>
  </si>
  <si>
    <t>1.1</t>
  </si>
  <si>
    <t>3.2</t>
  </si>
  <si>
    <t>2.2</t>
  </si>
  <si>
    <t>ODTÜ</t>
  </si>
  <si>
    <t>4.1</t>
  </si>
  <si>
    <t>3.1</t>
  </si>
  <si>
    <t>1.</t>
  </si>
  <si>
    <t>1.2</t>
  </si>
  <si>
    <t>4.2</t>
  </si>
  <si>
    <t>2.</t>
  </si>
  <si>
    <t>2.1</t>
  </si>
  <si>
    <t>10MAÇG</t>
  </si>
  <si>
    <t>1.3</t>
  </si>
  <si>
    <t>2.4</t>
  </si>
  <si>
    <t>MUĞ.SITKI KOÇMAN ÜNİV.</t>
  </si>
  <si>
    <t>4.4</t>
  </si>
  <si>
    <t>3.3</t>
  </si>
  <si>
    <t>4.3</t>
  </si>
  <si>
    <t>1.4</t>
  </si>
  <si>
    <t>3.4</t>
  </si>
  <si>
    <t>2.3</t>
  </si>
  <si>
    <t>ÜNİLİG SÜPER LİG KADIN 8 li SIRALAMA</t>
  </si>
  <si>
    <t xml:space="preserve">FIRAT ÜNİVERSİTESİ </t>
  </si>
  <si>
    <t>ZNG.B.ECEVİT ÜNİV.</t>
  </si>
  <si>
    <t>3/1</t>
  </si>
  <si>
    <t>S.DEMİREL ÜNİVERSİTESİ</t>
  </si>
  <si>
    <t>MEDİPOL ÜNİVERSİTESİ</t>
  </si>
  <si>
    <t>GİRNE AMERİKAN ÜNİV.</t>
  </si>
  <si>
    <t>SİVAS ÜNİVERSİTESİ</t>
  </si>
  <si>
    <t>K.SÜTÇÜ İMAM ÜNİVERSİTESİ</t>
  </si>
  <si>
    <t>4 MAÇ M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</si>
</sst>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43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11" xfId="0" applyNumberFormat="1" applyFont="1" applyBorder="1" applyAlignment="1" applyProtection="1">
      <alignment horizontal="center" vertical="center"/>
      <protection locked="0"/>
    </xf>
    <xf numFmtId="0" fontId="4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43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33" borderId="16" xfId="0" applyNumberFormat="1" applyFill="1" applyBorder="1" applyAlignment="1" applyProtection="1">
      <alignment horizontal="center"/>
      <protection locked="0"/>
    </xf>
    <xf numFmtId="0" fontId="0" fillId="33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3" fillId="0" borderId="21" xfId="0" applyFont="1" applyBorder="1" applyAlignment="1" applyProtection="1">
      <alignment horizontal="center"/>
      <protection locked="0"/>
    </xf>
    <xf numFmtId="0" fontId="43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center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0" fillId="33" borderId="24" xfId="0" applyNumberFormat="1" applyFill="1" applyBorder="1" applyAlignment="1" applyProtection="1">
      <alignment horizontal="center"/>
      <protection locked="0"/>
    </xf>
    <xf numFmtId="0" fontId="0" fillId="33" borderId="25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/>
    </xf>
    <xf numFmtId="0" fontId="43" fillId="0" borderId="27" xfId="0" applyFont="1" applyBorder="1" applyAlignment="1" applyProtection="1">
      <alignment horizontal="center"/>
      <protection locked="0"/>
    </xf>
    <xf numFmtId="0" fontId="43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 locked="0"/>
    </xf>
    <xf numFmtId="0" fontId="0" fillId="33" borderId="31" xfId="0" applyNumberForma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center"/>
      <protection locked="0"/>
    </xf>
    <xf numFmtId="0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16" xfId="0" applyNumberFormat="1" applyFont="1" applyFill="1" applyBorder="1" applyAlignment="1" applyProtection="1">
      <alignment horizontal="center"/>
      <protection locked="0"/>
    </xf>
    <xf numFmtId="0" fontId="20" fillId="0" borderId="24" xfId="0" applyNumberFormat="1" applyFont="1" applyFill="1" applyBorder="1" applyAlignment="1" applyProtection="1">
      <alignment horizontal="center"/>
      <protection locked="0"/>
    </xf>
    <xf numFmtId="0" fontId="20" fillId="0" borderId="25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33" xfId="0" applyFont="1" applyBorder="1" applyAlignment="1" applyProtection="1">
      <alignment horizontal="center"/>
      <protection/>
    </xf>
    <xf numFmtId="0" fontId="43" fillId="0" borderId="34" xfId="0" applyFont="1" applyBorder="1" applyAlignment="1" applyProtection="1">
      <alignment horizontal="center"/>
      <protection/>
    </xf>
    <xf numFmtId="0" fontId="43" fillId="0" borderId="35" xfId="0" applyFont="1" applyBorder="1" applyAlignment="1" applyProtection="1">
      <alignment horizontal="center"/>
      <protection/>
    </xf>
    <xf numFmtId="0" fontId="43" fillId="0" borderId="36" xfId="0" applyFont="1" applyBorder="1" applyAlignment="1" applyProtection="1">
      <alignment horizontal="center"/>
      <protection locked="0"/>
    </xf>
    <xf numFmtId="0" fontId="43" fillId="0" borderId="37" xfId="0" applyFont="1" applyBorder="1" applyAlignment="1" applyProtection="1">
      <alignment horizontal="center"/>
      <protection locked="0"/>
    </xf>
    <xf numFmtId="0" fontId="43" fillId="0" borderId="38" xfId="0" applyFont="1" applyBorder="1" applyAlignment="1" applyProtection="1">
      <alignment horizontal="center"/>
      <protection locked="0"/>
    </xf>
    <xf numFmtId="0" fontId="43" fillId="0" borderId="39" xfId="0" applyFont="1" applyBorder="1" applyAlignment="1" applyProtection="1">
      <alignment horizontal="center"/>
      <protection locked="0"/>
    </xf>
    <xf numFmtId="0" fontId="43" fillId="0" borderId="40" xfId="0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43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4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45" fillId="0" borderId="0" xfId="0" applyNumberFormat="1" applyFont="1" applyFill="1" applyAlignment="1" applyProtection="1">
      <alignment horizontal="center"/>
      <protection locked="0"/>
    </xf>
    <xf numFmtId="0" fontId="39" fillId="34" borderId="22" xfId="0" applyFont="1" applyFill="1" applyBorder="1" applyAlignment="1">
      <alignment horizontal="center"/>
    </xf>
    <xf numFmtId="0" fontId="39" fillId="34" borderId="22" xfId="0" applyFont="1" applyFill="1" applyBorder="1" applyAlignment="1">
      <alignment/>
    </xf>
    <xf numFmtId="0" fontId="43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43" fillId="0" borderId="41" xfId="0" applyFont="1" applyBorder="1" applyAlignment="1">
      <alignment horizontal="center"/>
    </xf>
    <xf numFmtId="0" fontId="39" fillId="35" borderId="42" xfId="0" applyFont="1" applyFill="1" applyBorder="1" applyAlignment="1">
      <alignment/>
    </xf>
    <xf numFmtId="0" fontId="39" fillId="35" borderId="42" xfId="0" applyFont="1" applyFill="1" applyBorder="1" applyAlignment="1">
      <alignment horizontal="center"/>
    </xf>
    <xf numFmtId="0" fontId="4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43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45" fillId="0" borderId="41" xfId="0" applyNumberFormat="1" applyFont="1" applyFill="1" applyBorder="1" applyAlignment="1" applyProtection="1">
      <alignment horizontal="center"/>
      <protection locked="0"/>
    </xf>
    <xf numFmtId="0" fontId="0" fillId="0" borderId="41" xfId="0" applyNumberFormat="1" applyBorder="1" applyAlignment="1" applyProtection="1">
      <alignment horizontal="center"/>
      <protection locked="0"/>
    </xf>
    <xf numFmtId="0" fontId="43" fillId="0" borderId="43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45" fillId="0" borderId="43" xfId="0" applyNumberFormat="1" applyFont="1" applyFill="1" applyBorder="1" applyAlignment="1" applyProtection="1">
      <alignment horizontal="center"/>
      <protection locked="0"/>
    </xf>
    <xf numFmtId="0" fontId="0" fillId="0" borderId="43" xfId="0" applyNumberFormat="1" applyBorder="1" applyAlignment="1" applyProtection="1">
      <alignment horizontal="center"/>
      <protection locked="0"/>
    </xf>
    <xf numFmtId="0" fontId="43" fillId="0" borderId="44" xfId="0" applyFont="1" applyBorder="1" applyAlignment="1" applyProtection="1">
      <alignment horizontal="center"/>
      <protection locked="0"/>
    </xf>
    <xf numFmtId="0" fontId="43" fillId="0" borderId="44" xfId="0" applyFont="1" applyBorder="1" applyAlignment="1" applyProtection="1">
      <alignment/>
      <protection locked="0"/>
    </xf>
    <xf numFmtId="0" fontId="43" fillId="0" borderId="44" xfId="0" applyNumberFormat="1" applyFont="1" applyBorder="1" applyAlignment="1" applyProtection="1">
      <alignment horizontal="center"/>
      <protection locked="0"/>
    </xf>
    <xf numFmtId="0" fontId="4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3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36" borderId="22" xfId="0" applyFill="1" applyBorder="1" applyAlignment="1">
      <alignment/>
    </xf>
    <xf numFmtId="0" fontId="26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8" fillId="0" borderId="14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NumberFormat="1" applyFont="1" applyAlignment="1">
      <alignment vertical="center"/>
    </xf>
    <xf numFmtId="0" fontId="28" fillId="0" borderId="45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33" xfId="0" applyFont="1" applyBorder="1" applyAlignment="1">
      <alignment horizontal="left"/>
    </xf>
    <xf numFmtId="0" fontId="28" fillId="0" borderId="45" xfId="0" applyNumberFormat="1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46" xfId="0" applyFont="1" applyBorder="1" applyAlignment="1">
      <alignment horizontal="right"/>
    </xf>
    <xf numFmtId="0" fontId="28" fillId="0" borderId="0" xfId="0" applyFont="1" applyFill="1" applyAlignment="1">
      <alignment horizontal="left"/>
    </xf>
    <xf numFmtId="0" fontId="28" fillId="0" borderId="47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8" fillId="0" borderId="45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47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49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8" fillId="0" borderId="14" xfId="0" applyFont="1" applyBorder="1" applyAlignment="1">
      <alignment/>
    </xf>
    <xf numFmtId="0" fontId="28" fillId="0" borderId="45" xfId="0" applyFont="1" applyFill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8" fillId="0" borderId="45" xfId="0" applyFont="1" applyFill="1" applyBorder="1" applyAlignment="1">
      <alignment horizontal="center"/>
    </xf>
    <xf numFmtId="0" fontId="26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46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/>
    </xf>
    <xf numFmtId="0" fontId="26" fillId="0" borderId="14" xfId="0" applyNumberFormat="1" applyFont="1" applyBorder="1" applyAlignment="1">
      <alignment vertical="center"/>
    </xf>
    <xf numFmtId="0" fontId="26" fillId="0" borderId="0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33" xfId="0" applyFont="1" applyBorder="1" applyAlignment="1">
      <alignment horizontal="right"/>
    </xf>
    <xf numFmtId="0" fontId="28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8" fillId="0" borderId="33" xfId="0" applyFont="1" applyFill="1" applyBorder="1" applyAlignment="1">
      <alignment horizontal="center"/>
    </xf>
    <xf numFmtId="0" fontId="26" fillId="0" borderId="0" xfId="0" applyFont="1" applyAlignment="1">
      <alignment/>
    </xf>
    <xf numFmtId="49" fontId="28" fillId="0" borderId="0" xfId="0" applyNumberFormat="1" applyFont="1" applyAlignment="1">
      <alignment/>
    </xf>
    <xf numFmtId="0" fontId="46" fillId="35" borderId="23" xfId="0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 horizontal="center" vertical="center"/>
    </xf>
    <xf numFmtId="0" fontId="46" fillId="35" borderId="34" xfId="0" applyFont="1" applyFill="1" applyBorder="1" applyAlignment="1">
      <alignment horizontal="center" vertical="center"/>
    </xf>
    <xf numFmtId="0" fontId="39" fillId="34" borderId="43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41" xfId="0" applyFont="1" applyFill="1" applyBorder="1" applyAlignment="1">
      <alignment horizontal="center" vertical="center" wrapText="1"/>
    </xf>
    <xf numFmtId="0" fontId="39" fillId="37" borderId="43" xfId="0" applyFont="1" applyFill="1" applyBorder="1" applyAlignment="1">
      <alignment horizontal="center" vertical="center" wrapText="1"/>
    </xf>
    <xf numFmtId="0" fontId="39" fillId="37" borderId="0" xfId="0" applyFont="1" applyFill="1" applyBorder="1" applyAlignment="1">
      <alignment horizontal="center" vertical="center" wrapText="1"/>
    </xf>
    <xf numFmtId="0" fontId="39" fillId="37" borderId="41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47" fillId="38" borderId="50" xfId="0" applyFont="1" applyFill="1" applyBorder="1" applyAlignment="1">
      <alignment horizontal="center" vertical="center"/>
    </xf>
    <xf numFmtId="0" fontId="47" fillId="38" borderId="44" xfId="0" applyFont="1" applyFill="1" applyBorder="1" applyAlignment="1">
      <alignment horizontal="center" vertical="center"/>
    </xf>
    <xf numFmtId="0" fontId="47" fillId="38" borderId="5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20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0" fontId="0" fillId="0" borderId="41" xfId="0" applyNumberFormat="1" applyBorder="1" applyAlignment="1" applyProtection="1">
      <alignment horizontal="center"/>
      <protection locked="0"/>
    </xf>
    <xf numFmtId="0" fontId="0" fillId="0" borderId="41" xfId="0" applyNumberFormat="1" applyBorder="1" applyAlignment="1" applyProtection="1">
      <alignment horizontal="center"/>
      <protection locked="0"/>
    </xf>
    <xf numFmtId="2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43" fillId="0" borderId="44" xfId="0" applyFont="1" applyBorder="1" applyAlignment="1" applyProtection="1">
      <alignment horizontal="center"/>
      <protection locked="0"/>
    </xf>
    <xf numFmtId="20" fontId="0" fillId="0" borderId="43" xfId="0" applyNumberFormat="1" applyBorder="1" applyAlignment="1" applyProtection="1">
      <alignment horizontal="center"/>
      <protection locked="0"/>
    </xf>
    <xf numFmtId="0" fontId="0" fillId="0" borderId="43" xfId="0" applyNumberFormat="1" applyBorder="1" applyAlignment="1" applyProtection="1">
      <alignment horizontal="center"/>
      <protection locked="0"/>
    </xf>
    <xf numFmtId="0" fontId="43" fillId="0" borderId="44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41" xfId="0" applyNumberFormat="1" applyBorder="1" applyAlignment="1" applyProtection="1">
      <alignment horizontal="left"/>
      <protection locked="0"/>
    </xf>
    <xf numFmtId="0" fontId="0" fillId="0" borderId="43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8" fillId="0" borderId="52" xfId="0" applyFont="1" applyBorder="1" applyAlignment="1" applyProtection="1">
      <alignment horizontal="center"/>
      <protection locked="0"/>
    </xf>
    <xf numFmtId="0" fontId="48" fillId="0" borderId="44" xfId="0" applyFont="1" applyBorder="1" applyAlignment="1" applyProtection="1">
      <alignment horizontal="center"/>
      <protection locked="0"/>
    </xf>
    <xf numFmtId="0" fontId="48" fillId="0" borderId="53" xfId="0" applyFont="1" applyBorder="1" applyAlignment="1" applyProtection="1">
      <alignment horizontal="center"/>
      <protection locked="0"/>
    </xf>
    <xf numFmtId="0" fontId="43" fillId="0" borderId="50" xfId="0" applyNumberFormat="1" applyFont="1" applyBorder="1" applyAlignment="1" applyProtection="1">
      <alignment horizontal="center" vertical="center"/>
      <protection locked="0"/>
    </xf>
    <xf numFmtId="0" fontId="43" fillId="0" borderId="51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8" fillId="0" borderId="50" xfId="0" applyFont="1" applyBorder="1" applyAlignment="1" applyProtection="1">
      <alignment horizontal="center"/>
      <protection locked="0"/>
    </xf>
    <xf numFmtId="0" fontId="48" fillId="0" borderId="51" xfId="0" applyFont="1" applyBorder="1" applyAlignment="1" applyProtection="1">
      <alignment horizontal="center"/>
      <protection locked="0"/>
    </xf>
    <xf numFmtId="14" fontId="43" fillId="0" borderId="43" xfId="0" applyNumberFormat="1" applyFont="1" applyBorder="1" applyAlignment="1" applyProtection="1">
      <alignment horizontal="center" vertical="center" textRotation="90"/>
      <protection locked="0"/>
    </xf>
    <xf numFmtId="14" fontId="43" fillId="0" borderId="0" xfId="0" applyNumberFormat="1" applyFont="1" applyBorder="1" applyAlignment="1" applyProtection="1">
      <alignment horizontal="center" vertical="center" textRotation="90"/>
      <protection locked="0"/>
    </xf>
    <xf numFmtId="14" fontId="43" fillId="0" borderId="41" xfId="0" applyNumberFormat="1" applyFont="1" applyBorder="1" applyAlignment="1" applyProtection="1">
      <alignment horizontal="center" vertical="center" textRotation="90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4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76200</xdr:rowOff>
    </xdr:from>
    <xdr:to>
      <xdr:col>3</xdr:col>
      <xdr:colOff>19050</xdr:colOff>
      <xdr:row>2</xdr:row>
      <xdr:rowOff>85725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114300</xdr:rowOff>
    </xdr:from>
    <xdr:to>
      <xdr:col>8</xdr:col>
      <xdr:colOff>323850</xdr:colOff>
      <xdr:row>2</xdr:row>
      <xdr:rowOff>123825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14300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76200</xdr:rowOff>
    </xdr:from>
    <xdr:to>
      <xdr:col>2</xdr:col>
      <xdr:colOff>19050</xdr:colOff>
      <xdr:row>2</xdr:row>
      <xdr:rowOff>85725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114300</xdr:rowOff>
    </xdr:from>
    <xdr:to>
      <xdr:col>8</xdr:col>
      <xdr:colOff>323850</xdr:colOff>
      <xdr:row>2</xdr:row>
      <xdr:rowOff>123825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114300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J21"/>
  <sheetViews>
    <sheetView zoomScale="160" zoomScaleNormal="160" zoomScalePageLayoutView="0" workbookViewId="0" topLeftCell="A1">
      <selection activeCell="C11" sqref="C11"/>
    </sheetView>
  </sheetViews>
  <sheetFormatPr defaultColWidth="9.140625" defaultRowHeight="15"/>
  <cols>
    <col min="1" max="1" width="10.7109375" style="0" customWidth="1"/>
    <col min="2" max="2" width="9.140625" style="70" customWidth="1"/>
    <col min="3" max="3" width="33.8515625" style="0" bestFit="1" customWidth="1"/>
    <col min="4" max="4" width="2.57421875" style="0" customWidth="1"/>
    <col min="5" max="5" width="9.140625" style="71" customWidth="1"/>
    <col min="6" max="6" width="34.140625" style="0" customWidth="1"/>
    <col min="7" max="7" width="5.28125" style="0" customWidth="1"/>
    <col min="10" max="10" width="26.28125" style="57" bestFit="1" customWidth="1"/>
  </cols>
  <sheetData>
    <row r="2" spans="1:6" ht="38.25" customHeight="1">
      <c r="A2" s="155" t="s">
        <v>38</v>
      </c>
      <c r="B2" s="156"/>
      <c r="C2" s="156"/>
      <c r="D2" s="156"/>
      <c r="E2" s="156"/>
      <c r="F2" s="157"/>
    </row>
    <row r="3" spans="1:6" ht="15.75" thickBot="1">
      <c r="A3" s="57"/>
      <c r="B3" s="58"/>
      <c r="C3" s="57"/>
      <c r="D3" s="57"/>
      <c r="E3" s="59"/>
      <c r="F3" s="57"/>
    </row>
    <row r="4" spans="1:10" s="61" customFormat="1" ht="15" customHeight="1">
      <c r="A4" s="158" t="s">
        <v>66</v>
      </c>
      <c r="B4" s="83" t="s">
        <v>36</v>
      </c>
      <c r="C4" s="82" t="s">
        <v>39</v>
      </c>
      <c r="D4" s="60"/>
      <c r="E4" s="75" t="s">
        <v>36</v>
      </c>
      <c r="F4" s="76" t="s">
        <v>37</v>
      </c>
      <c r="J4" s="60"/>
    </row>
    <row r="5" spans="1:10" ht="15">
      <c r="A5" s="159"/>
      <c r="B5" s="69">
        <v>1</v>
      </c>
      <c r="C5" s="63" t="str">
        <f aca="true" t="shared" si="0" ref="C5:C20">VLOOKUP(B5,$E$5:$F$20,2,0)</f>
        <v>NİŞANTAŞI ÜNİVERSİTESİ</v>
      </c>
      <c r="D5" s="57"/>
      <c r="E5" s="65">
        <v>1</v>
      </c>
      <c r="F5" s="66" t="s">
        <v>40</v>
      </c>
      <c r="J5" s="64"/>
    </row>
    <row r="6" spans="1:10" ht="15">
      <c r="A6" s="159"/>
      <c r="B6" s="69">
        <v>2</v>
      </c>
      <c r="C6" s="63" t="str">
        <f t="shared" si="0"/>
        <v>İSTANBUL AYDIN ÜNİVERSİTESİ</v>
      </c>
      <c r="D6" s="57"/>
      <c r="E6" s="65">
        <v>2</v>
      </c>
      <c r="F6" s="66" t="s">
        <v>41</v>
      </c>
      <c r="J6" s="64"/>
    </row>
    <row r="7" spans="1:10" ht="15">
      <c r="A7" s="159"/>
      <c r="B7" s="69">
        <v>3</v>
      </c>
      <c r="C7" s="63" t="str">
        <f t="shared" si="0"/>
        <v>MARMARA ÜNİVERSİTESİ</v>
      </c>
      <c r="D7" s="57"/>
      <c r="E7" s="65">
        <v>3</v>
      </c>
      <c r="F7" s="66" t="s">
        <v>42</v>
      </c>
      <c r="J7" s="64"/>
    </row>
    <row r="8" spans="1:10" ht="15">
      <c r="A8" s="159"/>
      <c r="B8" s="69">
        <v>4</v>
      </c>
      <c r="C8" s="63" t="str">
        <f t="shared" si="0"/>
        <v>GİRNE AMERİKAN ÜNİVERSİTESİ</v>
      </c>
      <c r="D8" s="57"/>
      <c r="E8" s="65">
        <v>4</v>
      </c>
      <c r="F8" s="66" t="s">
        <v>43</v>
      </c>
      <c r="J8" s="64"/>
    </row>
    <row r="9" spans="1:10" ht="15" customHeight="1">
      <c r="A9" s="159"/>
      <c r="B9" s="69">
        <v>5</v>
      </c>
      <c r="C9" s="63" t="str">
        <f t="shared" si="0"/>
        <v>İSTANBUL TEKNİK ÜNİVERSİTESİ</v>
      </c>
      <c r="D9" s="57"/>
      <c r="E9" s="65">
        <v>5</v>
      </c>
      <c r="F9" s="66" t="s">
        <v>44</v>
      </c>
      <c r="J9" s="64"/>
    </row>
    <row r="10" spans="1:10" ht="15">
      <c r="A10" s="159"/>
      <c r="B10" s="69">
        <v>6</v>
      </c>
      <c r="C10" s="63" t="str">
        <f t="shared" si="0"/>
        <v>İSTANBUL BİLGİ ÜNİVERSİTESİ</v>
      </c>
      <c r="D10" s="57"/>
      <c r="E10" s="65">
        <v>6</v>
      </c>
      <c r="F10" s="66" t="s">
        <v>45</v>
      </c>
      <c r="J10" s="64"/>
    </row>
    <row r="11" spans="1:10" ht="15" customHeight="1">
      <c r="A11" s="159"/>
      <c r="B11" s="69">
        <v>7</v>
      </c>
      <c r="C11" s="63" t="str">
        <f>VLOOKUP(B11,$E$5:$F$20,2,0)</f>
        <v>ORTA DOĞU TEKNİK ÜNİVERSİTESİ</v>
      </c>
      <c r="D11" s="57"/>
      <c r="E11" s="65">
        <v>7</v>
      </c>
      <c r="F11" s="66" t="s">
        <v>46</v>
      </c>
      <c r="J11" s="64"/>
    </row>
    <row r="12" spans="1:10" ht="15" customHeight="1" thickBot="1">
      <c r="A12" s="160"/>
      <c r="B12" s="81">
        <v>8</v>
      </c>
      <c r="C12" s="80" t="str">
        <f t="shared" si="0"/>
        <v>ÇUKUROVA ÜNİVERSİTESİ</v>
      </c>
      <c r="D12" s="57"/>
      <c r="E12" s="101">
        <v>8</v>
      </c>
      <c r="F12" s="102" t="s">
        <v>47</v>
      </c>
      <c r="J12" s="64"/>
    </row>
    <row r="13" spans="1:10" ht="15" customHeight="1">
      <c r="A13" s="161" t="s">
        <v>67</v>
      </c>
      <c r="B13" s="78">
        <v>9</v>
      </c>
      <c r="C13" s="79" t="str">
        <f t="shared" si="0"/>
        <v>FIRAT ÜNİVERSİTESİ</v>
      </c>
      <c r="D13" s="57"/>
      <c r="E13" s="99">
        <v>9</v>
      </c>
      <c r="F13" s="100" t="s">
        <v>48</v>
      </c>
      <c r="G13">
        <v>16</v>
      </c>
      <c r="J13" s="64"/>
    </row>
    <row r="14" spans="1:10" ht="15">
      <c r="A14" s="162"/>
      <c r="B14" s="62">
        <v>10</v>
      </c>
      <c r="C14" s="63" t="str">
        <f t="shared" si="0"/>
        <v>MUĞLA SITKI KOÇMAN ÜNİVERSİTESİ</v>
      </c>
      <c r="D14" s="57"/>
      <c r="E14" s="65">
        <v>10</v>
      </c>
      <c r="F14" s="66" t="s">
        <v>49</v>
      </c>
      <c r="G14">
        <v>12</v>
      </c>
      <c r="J14" s="64"/>
    </row>
    <row r="15" spans="1:10" ht="15">
      <c r="A15" s="162"/>
      <c r="B15" s="62">
        <v>11</v>
      </c>
      <c r="C15" s="63" t="str">
        <f t="shared" si="0"/>
        <v>ÖZYEĞİN ÜNİVERSİTESİ</v>
      </c>
      <c r="D15" s="57"/>
      <c r="E15" s="65">
        <v>11</v>
      </c>
      <c r="F15" s="66" t="s">
        <v>50</v>
      </c>
      <c r="G15">
        <v>9</v>
      </c>
      <c r="J15" s="64"/>
    </row>
    <row r="16" spans="1:10" ht="15">
      <c r="A16" s="162"/>
      <c r="B16" s="62">
        <v>12</v>
      </c>
      <c r="C16" s="63" t="str">
        <f t="shared" si="0"/>
        <v>GİRESUN ÜNİVERSİTESİ</v>
      </c>
      <c r="D16" s="57"/>
      <c r="E16" s="65">
        <v>12</v>
      </c>
      <c r="F16" s="66" t="s">
        <v>51</v>
      </c>
      <c r="G16">
        <v>11</v>
      </c>
      <c r="J16" s="64"/>
    </row>
    <row r="17" spans="1:10" ht="15">
      <c r="A17" s="162"/>
      <c r="B17" s="62">
        <v>13</v>
      </c>
      <c r="C17" s="63" t="str">
        <f t="shared" si="0"/>
        <v>ANKARA ÜNİVERSİTESİ</v>
      </c>
      <c r="D17" s="57"/>
      <c r="E17" s="65">
        <v>13</v>
      </c>
      <c r="F17" s="66" t="s">
        <v>52</v>
      </c>
      <c r="G17">
        <v>13</v>
      </c>
      <c r="J17" s="64"/>
    </row>
    <row r="18" spans="1:6" ht="15">
      <c r="A18" s="162"/>
      <c r="B18" s="62">
        <v>14</v>
      </c>
      <c r="C18" s="63" t="str">
        <f t="shared" si="0"/>
        <v>GAZİ ÜNİVERSİTESİ</v>
      </c>
      <c r="D18" s="57"/>
      <c r="E18" s="65">
        <v>14</v>
      </c>
      <c r="F18" s="66" t="s">
        <v>53</v>
      </c>
    </row>
    <row r="19" spans="1:10" ht="15">
      <c r="A19" s="162"/>
      <c r="B19" s="62">
        <v>15</v>
      </c>
      <c r="C19" s="63" t="str">
        <f t="shared" si="0"/>
        <v>HİTİT ÜNİVERSİTESİ</v>
      </c>
      <c r="D19" s="57"/>
      <c r="E19" s="65">
        <v>15</v>
      </c>
      <c r="F19" s="66" t="s">
        <v>54</v>
      </c>
      <c r="J19" s="64"/>
    </row>
    <row r="20" spans="1:10" ht="15" customHeight="1" thickBot="1">
      <c r="A20" s="163"/>
      <c r="B20" s="67">
        <v>16</v>
      </c>
      <c r="C20" s="68" t="str">
        <f t="shared" si="0"/>
        <v>DOKUZ EYLÜL ÜNİVERSİTESİ</v>
      </c>
      <c r="D20" s="57"/>
      <c r="E20" s="77">
        <v>16</v>
      </c>
      <c r="F20" s="68" t="s">
        <v>55</v>
      </c>
      <c r="J20" s="64"/>
    </row>
    <row r="21" spans="5:6" ht="15">
      <c r="E21" s="59"/>
      <c r="F21" s="57"/>
    </row>
  </sheetData>
  <sheetProtection/>
  <mergeCells count="3">
    <mergeCell ref="A2:F2"/>
    <mergeCell ref="A4:A12"/>
    <mergeCell ref="A13:A20"/>
  </mergeCells>
  <printOptions horizont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87" r:id="rId2"/>
  <headerFooter>
    <oddHeader>&amp;L&amp;G&amp;C13-17 MAYIS 2022 AFYON ÜNİLİG
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6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2.28125" style="0" customWidth="1"/>
    <col min="2" max="2" width="3.00390625" style="0" bestFit="1" customWidth="1"/>
    <col min="3" max="3" width="5.8515625" style="0" customWidth="1"/>
    <col min="4" max="6" width="25.8515625" style="0" bestFit="1" customWidth="1"/>
    <col min="7" max="7" width="25.7109375" style="0" bestFit="1" customWidth="1"/>
  </cols>
  <sheetData>
    <row r="1" spans="2:8" ht="19.5" thickBot="1">
      <c r="B1" s="164" t="s">
        <v>68</v>
      </c>
      <c r="C1" s="164"/>
      <c r="D1" s="164"/>
      <c r="E1" s="164"/>
      <c r="F1" s="164"/>
      <c r="G1" s="164"/>
      <c r="H1" s="164"/>
    </row>
    <row r="2" spans="2:8" ht="16.5" thickBot="1">
      <c r="B2" s="165" t="s">
        <v>69</v>
      </c>
      <c r="C2" s="166"/>
      <c r="D2" s="166"/>
      <c r="E2" s="166"/>
      <c r="F2" s="166"/>
      <c r="G2" s="166"/>
      <c r="H2" s="167"/>
    </row>
    <row r="3" spans="2:8" ht="15">
      <c r="B3" s="104"/>
      <c r="C3" s="105"/>
      <c r="D3" s="104"/>
      <c r="E3" s="104"/>
      <c r="F3" s="104"/>
      <c r="G3" s="104"/>
      <c r="H3" s="104"/>
    </row>
    <row r="4" spans="2:8" ht="15">
      <c r="B4" s="106">
        <v>1</v>
      </c>
      <c r="C4" s="107" t="s">
        <v>70</v>
      </c>
      <c r="D4" s="108" t="s">
        <v>40</v>
      </c>
      <c r="E4" s="109"/>
      <c r="F4" s="109"/>
      <c r="G4" s="110"/>
      <c r="H4" s="110"/>
    </row>
    <row r="5" spans="2:8" ht="15">
      <c r="B5" s="106"/>
      <c r="C5" s="107"/>
      <c r="D5" s="111">
        <v>1</v>
      </c>
      <c r="E5" s="108" t="s">
        <v>40</v>
      </c>
      <c r="F5" s="112"/>
      <c r="G5" s="110"/>
      <c r="H5" s="110"/>
    </row>
    <row r="6" spans="2:8" ht="15">
      <c r="B6" s="106">
        <v>2</v>
      </c>
      <c r="C6" s="107" t="s">
        <v>71</v>
      </c>
      <c r="D6" s="113" t="s">
        <v>42</v>
      </c>
      <c r="E6" s="114"/>
      <c r="F6" s="115"/>
      <c r="G6" s="168"/>
      <c r="H6" s="168"/>
    </row>
    <row r="7" spans="2:8" ht="15">
      <c r="B7" s="106">
        <v>3</v>
      </c>
      <c r="C7" s="107" t="s">
        <v>72</v>
      </c>
      <c r="D7" s="108" t="s">
        <v>73</v>
      </c>
      <c r="E7" s="116">
        <v>5</v>
      </c>
      <c r="F7" s="108" t="s">
        <v>40</v>
      </c>
      <c r="G7" s="115"/>
      <c r="H7" s="117"/>
    </row>
    <row r="8" spans="2:8" ht="15">
      <c r="B8" s="106"/>
      <c r="C8" s="107"/>
      <c r="D8" s="111">
        <v>2</v>
      </c>
      <c r="E8" s="113" t="s">
        <v>43</v>
      </c>
      <c r="F8" s="118"/>
      <c r="G8" s="119"/>
      <c r="H8" s="115"/>
    </row>
    <row r="9" spans="2:8" ht="15">
      <c r="B9" s="106">
        <v>4</v>
      </c>
      <c r="C9" s="107" t="s">
        <v>74</v>
      </c>
      <c r="D9" s="113" t="s">
        <v>43</v>
      </c>
      <c r="E9" s="112"/>
      <c r="F9" s="120"/>
      <c r="G9" s="115"/>
      <c r="H9" s="115"/>
    </row>
    <row r="10" spans="2:8" ht="15">
      <c r="B10" s="106">
        <v>5</v>
      </c>
      <c r="C10" s="107" t="s">
        <v>75</v>
      </c>
      <c r="D10" s="108" t="s">
        <v>53</v>
      </c>
      <c r="E10" s="112"/>
      <c r="F10" s="121">
        <v>8</v>
      </c>
      <c r="G10" s="108" t="s">
        <v>40</v>
      </c>
      <c r="H10" s="122" t="s">
        <v>76</v>
      </c>
    </row>
    <row r="11" spans="2:8" ht="15">
      <c r="B11" s="106"/>
      <c r="C11" s="107"/>
      <c r="D11" s="111">
        <v>3</v>
      </c>
      <c r="E11" s="108" t="s">
        <v>53</v>
      </c>
      <c r="F11" s="120"/>
      <c r="G11" s="118"/>
      <c r="H11" s="123"/>
    </row>
    <row r="12" spans="2:8" ht="15">
      <c r="B12" s="106">
        <v>6</v>
      </c>
      <c r="C12" s="107" t="s">
        <v>77</v>
      </c>
      <c r="D12" s="113" t="s">
        <v>48</v>
      </c>
      <c r="E12" s="124"/>
      <c r="F12" s="120"/>
      <c r="G12" s="125"/>
      <c r="H12" s="123"/>
    </row>
    <row r="13" spans="2:8" ht="15">
      <c r="B13" s="106">
        <v>7</v>
      </c>
      <c r="C13" s="107" t="s">
        <v>78</v>
      </c>
      <c r="D13" s="108" t="s">
        <v>52</v>
      </c>
      <c r="E13" s="116">
        <v>6</v>
      </c>
      <c r="F13" s="113" t="s">
        <v>41</v>
      </c>
      <c r="G13" s="119"/>
      <c r="H13" s="122"/>
    </row>
    <row r="14" spans="2:8" ht="15">
      <c r="B14" s="106"/>
      <c r="C14" s="107"/>
      <c r="D14" s="111">
        <v>4</v>
      </c>
      <c r="E14" s="113" t="s">
        <v>41</v>
      </c>
      <c r="F14" s="126"/>
      <c r="G14" s="113" t="s">
        <v>41</v>
      </c>
      <c r="H14" s="123" t="s">
        <v>79</v>
      </c>
    </row>
    <row r="15" spans="2:8" ht="15">
      <c r="B15" s="106">
        <v>8</v>
      </c>
      <c r="C15" s="107" t="s">
        <v>80</v>
      </c>
      <c r="D15" s="113" t="s">
        <v>41</v>
      </c>
      <c r="E15" s="112"/>
      <c r="F15" s="108" t="s">
        <v>53</v>
      </c>
      <c r="G15" s="125"/>
      <c r="H15" s="123"/>
    </row>
    <row r="16" spans="2:8" ht="15">
      <c r="B16" s="104"/>
      <c r="C16" s="107"/>
      <c r="D16" s="127"/>
      <c r="E16" s="128"/>
      <c r="F16" s="129">
        <v>7</v>
      </c>
      <c r="G16" s="108" t="s">
        <v>53</v>
      </c>
      <c r="H16" s="123">
        <v>3</v>
      </c>
    </row>
    <row r="17" spans="2:8" ht="15">
      <c r="B17" s="104"/>
      <c r="C17" s="107"/>
      <c r="D17" s="127"/>
      <c r="E17" s="128"/>
      <c r="F17" s="113" t="s">
        <v>43</v>
      </c>
      <c r="G17" s="130"/>
      <c r="H17" s="131"/>
    </row>
    <row r="18" spans="2:8" ht="15">
      <c r="B18" s="104"/>
      <c r="C18" s="107"/>
      <c r="D18" s="127"/>
      <c r="E18" s="128"/>
      <c r="F18" s="125"/>
      <c r="G18" s="125"/>
      <c r="H18" s="131"/>
    </row>
    <row r="19" spans="2:8" ht="15">
      <c r="B19" s="104"/>
      <c r="C19" s="107"/>
      <c r="D19" s="113" t="s">
        <v>42</v>
      </c>
      <c r="E19" s="123"/>
      <c r="F19" s="132"/>
      <c r="G19" s="133"/>
      <c r="H19" s="109">
        <v>4</v>
      </c>
    </row>
    <row r="20" spans="2:8" ht="15">
      <c r="B20" s="104"/>
      <c r="C20" s="107"/>
      <c r="D20" s="134">
        <v>9</v>
      </c>
      <c r="E20" s="113" t="s">
        <v>42</v>
      </c>
      <c r="F20" s="132"/>
      <c r="G20" s="135"/>
      <c r="H20" s="135"/>
    </row>
    <row r="21" spans="2:8" ht="15">
      <c r="B21" s="104"/>
      <c r="C21" s="107"/>
      <c r="D21" s="108" t="s">
        <v>73</v>
      </c>
      <c r="E21" s="123"/>
      <c r="F21" s="132"/>
      <c r="G21" s="135"/>
      <c r="H21" s="135"/>
    </row>
    <row r="22" spans="2:8" ht="15">
      <c r="B22" s="104"/>
      <c r="C22" s="107"/>
      <c r="D22" s="125"/>
      <c r="E22" s="123"/>
      <c r="F22" s="113" t="s">
        <v>42</v>
      </c>
      <c r="G22" s="131"/>
      <c r="H22" s="135"/>
    </row>
    <row r="23" spans="2:8" ht="15">
      <c r="B23" s="104"/>
      <c r="C23" s="107"/>
      <c r="D23" s="125"/>
      <c r="E23" s="123"/>
      <c r="F23" s="136"/>
      <c r="G23" s="113" t="s">
        <v>42</v>
      </c>
      <c r="H23" s="109">
        <v>5</v>
      </c>
    </row>
    <row r="24" spans="2:8" ht="15">
      <c r="B24" s="104"/>
      <c r="C24" s="107"/>
      <c r="D24" s="113" t="s">
        <v>48</v>
      </c>
      <c r="E24" s="123"/>
      <c r="F24" s="137" t="s">
        <v>81</v>
      </c>
      <c r="G24" s="135"/>
      <c r="H24" s="122"/>
    </row>
    <row r="25" spans="2:8" ht="15">
      <c r="B25" s="104"/>
      <c r="C25" s="107"/>
      <c r="D25" s="134">
        <v>10</v>
      </c>
      <c r="E25" s="113" t="s">
        <v>48</v>
      </c>
      <c r="F25" s="132"/>
      <c r="G25" s="113" t="s">
        <v>48</v>
      </c>
      <c r="H25" s="122">
        <v>6</v>
      </c>
    </row>
    <row r="26" spans="2:8" ht="15">
      <c r="B26" s="104"/>
      <c r="C26" s="107"/>
      <c r="D26" s="108" t="s">
        <v>52</v>
      </c>
      <c r="E26" s="128"/>
      <c r="F26" s="108" t="s">
        <v>73</v>
      </c>
      <c r="G26" s="125"/>
      <c r="H26" s="122"/>
    </row>
    <row r="27" spans="2:8" ht="15">
      <c r="B27" s="104"/>
      <c r="C27" s="107"/>
      <c r="D27" s="127"/>
      <c r="E27" s="128"/>
      <c r="F27" s="138"/>
      <c r="G27" s="108" t="s">
        <v>73</v>
      </c>
      <c r="H27" s="122">
        <v>7</v>
      </c>
    </row>
    <row r="28" spans="2:8" ht="15">
      <c r="B28" s="104"/>
      <c r="C28" s="107"/>
      <c r="D28" s="127"/>
      <c r="E28" s="104"/>
      <c r="F28" s="108" t="s">
        <v>52</v>
      </c>
      <c r="G28" s="104"/>
      <c r="H28" s="104"/>
    </row>
    <row r="29" spans="2:8" ht="15">
      <c r="B29" s="104"/>
      <c r="C29" s="107"/>
      <c r="D29" s="127"/>
      <c r="E29" s="109"/>
      <c r="F29" s="109"/>
      <c r="G29" s="108" t="s">
        <v>52</v>
      </c>
      <c r="H29" s="139">
        <v>8</v>
      </c>
    </row>
    <row r="30" spans="2:8" ht="15">
      <c r="B30" s="104"/>
      <c r="C30" s="105"/>
      <c r="D30" s="104"/>
      <c r="E30" s="128"/>
      <c r="F30" s="112"/>
      <c r="G30" s="110"/>
      <c r="H30" s="110"/>
    </row>
    <row r="31" spans="2:8" ht="15">
      <c r="B31" s="106">
        <v>9</v>
      </c>
      <c r="C31" s="140" t="s">
        <v>82</v>
      </c>
      <c r="D31" s="108" t="s">
        <v>47</v>
      </c>
      <c r="E31" s="141"/>
      <c r="F31" s="125"/>
      <c r="G31" s="115"/>
      <c r="H31" s="115"/>
    </row>
    <row r="32" spans="2:8" ht="15">
      <c r="B32" s="106"/>
      <c r="C32" s="107"/>
      <c r="D32" s="111">
        <v>1</v>
      </c>
      <c r="E32" s="108" t="s">
        <v>47</v>
      </c>
      <c r="F32" s="125"/>
      <c r="G32" s="115"/>
      <c r="H32" s="117"/>
    </row>
    <row r="33" spans="2:8" ht="15">
      <c r="B33" s="106">
        <v>10</v>
      </c>
      <c r="C33" s="107" t="s">
        <v>83</v>
      </c>
      <c r="D33" s="113" t="s">
        <v>84</v>
      </c>
      <c r="E33" s="124"/>
      <c r="F33" s="108" t="s">
        <v>50</v>
      </c>
      <c r="G33" s="132"/>
      <c r="H33" s="135"/>
    </row>
    <row r="34" spans="2:8" ht="15">
      <c r="B34" s="106">
        <v>11</v>
      </c>
      <c r="C34" s="107" t="s">
        <v>85</v>
      </c>
      <c r="D34" s="108" t="s">
        <v>51</v>
      </c>
      <c r="E34" s="116">
        <v>5</v>
      </c>
      <c r="F34" s="138"/>
      <c r="G34" s="136"/>
      <c r="H34" s="135"/>
    </row>
    <row r="35" spans="2:8" ht="15">
      <c r="B35" s="106"/>
      <c r="C35" s="107"/>
      <c r="D35" s="111">
        <v>2</v>
      </c>
      <c r="E35" s="108" t="s">
        <v>50</v>
      </c>
      <c r="F35" s="120"/>
      <c r="G35" s="136"/>
      <c r="H35" s="135"/>
    </row>
    <row r="36" spans="2:8" ht="15">
      <c r="B36" s="106">
        <v>12</v>
      </c>
      <c r="C36" s="107" t="s">
        <v>86</v>
      </c>
      <c r="D36" s="108" t="s">
        <v>50</v>
      </c>
      <c r="E36" s="142"/>
      <c r="F36" s="121">
        <v>8</v>
      </c>
      <c r="G36" s="108" t="s">
        <v>50</v>
      </c>
      <c r="H36" s="109">
        <v>9</v>
      </c>
    </row>
    <row r="37" spans="2:8" ht="15">
      <c r="B37" s="106">
        <v>13</v>
      </c>
      <c r="C37" s="107" t="s">
        <v>87</v>
      </c>
      <c r="D37" s="108" t="s">
        <v>44</v>
      </c>
      <c r="E37" s="128"/>
      <c r="F37" s="120"/>
      <c r="G37" s="108"/>
      <c r="H37" s="135"/>
    </row>
    <row r="38" spans="2:8" ht="15">
      <c r="B38" s="106"/>
      <c r="C38" s="107"/>
      <c r="D38" s="111">
        <v>3</v>
      </c>
      <c r="E38" s="108" t="s">
        <v>44</v>
      </c>
      <c r="F38" s="120"/>
      <c r="G38" s="132"/>
      <c r="H38" s="135"/>
    </row>
    <row r="39" spans="2:8" ht="15">
      <c r="B39" s="106">
        <v>14</v>
      </c>
      <c r="C39" s="107" t="s">
        <v>88</v>
      </c>
      <c r="D39" s="113" t="s">
        <v>55</v>
      </c>
      <c r="E39" s="124"/>
      <c r="F39" s="143"/>
      <c r="G39" s="132"/>
      <c r="H39" s="135"/>
    </row>
    <row r="40" spans="2:8" ht="15">
      <c r="B40" s="106">
        <v>15</v>
      </c>
      <c r="C40" s="107" t="s">
        <v>89</v>
      </c>
      <c r="D40" s="108" t="s">
        <v>45</v>
      </c>
      <c r="E40" s="116">
        <v>6</v>
      </c>
      <c r="F40" s="113" t="s">
        <v>54</v>
      </c>
      <c r="G40" s="132"/>
      <c r="H40" s="135"/>
    </row>
    <row r="41" spans="2:8" ht="15">
      <c r="B41" s="106"/>
      <c r="C41" s="107"/>
      <c r="D41" s="111">
        <v>4</v>
      </c>
      <c r="E41" s="113" t="s">
        <v>54</v>
      </c>
      <c r="F41" s="125"/>
      <c r="G41" s="132"/>
      <c r="H41" s="135"/>
    </row>
    <row r="42" spans="2:8" ht="15">
      <c r="B42" s="106">
        <v>16</v>
      </c>
      <c r="C42" s="107" t="s">
        <v>90</v>
      </c>
      <c r="D42" s="113" t="s">
        <v>54</v>
      </c>
      <c r="E42" s="128"/>
      <c r="F42" s="126"/>
      <c r="G42" s="113" t="s">
        <v>54</v>
      </c>
      <c r="H42" s="123">
        <v>10</v>
      </c>
    </row>
    <row r="43" spans="2:8" ht="15">
      <c r="B43" s="104"/>
      <c r="C43" s="107"/>
      <c r="D43" s="127"/>
      <c r="E43" s="128"/>
      <c r="F43" s="108" t="s">
        <v>47</v>
      </c>
      <c r="G43" s="125"/>
      <c r="H43" s="123"/>
    </row>
    <row r="44" spans="2:8" ht="15">
      <c r="B44" s="104"/>
      <c r="C44" s="107"/>
      <c r="D44" s="135"/>
      <c r="E44" s="128"/>
      <c r="F44" s="129">
        <v>7</v>
      </c>
      <c r="G44" s="108" t="s">
        <v>47</v>
      </c>
      <c r="H44" s="123">
        <v>11</v>
      </c>
    </row>
    <row r="45" spans="2:8" ht="15">
      <c r="B45" s="104"/>
      <c r="C45" s="107"/>
      <c r="D45" s="127"/>
      <c r="E45" s="128"/>
      <c r="F45" s="108" t="s">
        <v>44</v>
      </c>
      <c r="G45" s="130"/>
      <c r="H45" s="131"/>
    </row>
    <row r="46" spans="2:8" ht="15">
      <c r="B46" s="104"/>
      <c r="C46" s="107"/>
      <c r="D46" s="113" t="s">
        <v>84</v>
      </c>
      <c r="E46" s="123"/>
      <c r="F46" s="132"/>
      <c r="G46" s="108" t="s">
        <v>44</v>
      </c>
      <c r="H46" s="109">
        <v>12</v>
      </c>
    </row>
    <row r="47" spans="2:8" ht="15">
      <c r="B47" s="104"/>
      <c r="C47" s="107"/>
      <c r="D47" s="134">
        <v>9</v>
      </c>
      <c r="E47" s="144"/>
      <c r="F47" s="132"/>
      <c r="G47" s="135"/>
      <c r="H47" s="135"/>
    </row>
    <row r="48" spans="2:8" ht="15">
      <c r="B48" s="104"/>
      <c r="C48" s="107"/>
      <c r="D48" s="108" t="s">
        <v>51</v>
      </c>
      <c r="E48" s="113" t="s">
        <v>84</v>
      </c>
      <c r="F48" s="132"/>
      <c r="G48" s="135"/>
      <c r="H48" s="135"/>
    </row>
    <row r="49" spans="2:8" ht="15">
      <c r="B49" s="104"/>
      <c r="C49" s="107"/>
      <c r="D49" s="125"/>
      <c r="E49" s="123"/>
      <c r="F49" s="113" t="s">
        <v>84</v>
      </c>
      <c r="G49" s="131"/>
      <c r="H49" s="135"/>
    </row>
    <row r="50" spans="2:8" ht="15">
      <c r="B50" s="104"/>
      <c r="C50" s="107"/>
      <c r="D50" s="125"/>
      <c r="E50" s="123"/>
      <c r="F50" s="136"/>
      <c r="G50" s="113" t="s">
        <v>84</v>
      </c>
      <c r="H50" s="109">
        <v>13</v>
      </c>
    </row>
    <row r="51" spans="2:8" ht="15">
      <c r="B51" s="104"/>
      <c r="C51" s="107"/>
      <c r="D51" s="145" t="s">
        <v>55</v>
      </c>
      <c r="E51" s="123"/>
      <c r="F51" s="108" t="s">
        <v>45</v>
      </c>
      <c r="G51" s="135"/>
      <c r="H51" s="122"/>
    </row>
    <row r="52" spans="2:8" ht="15">
      <c r="B52" s="104"/>
      <c r="C52" s="107"/>
      <c r="D52" s="134">
        <v>10</v>
      </c>
      <c r="E52" s="108" t="s">
        <v>45</v>
      </c>
      <c r="F52" s="132"/>
      <c r="G52" s="108" t="s">
        <v>45</v>
      </c>
      <c r="H52" s="122">
        <v>14</v>
      </c>
    </row>
    <row r="53" spans="2:8" ht="15">
      <c r="B53" s="104"/>
      <c r="C53" s="107"/>
      <c r="D53" s="108" t="s">
        <v>45</v>
      </c>
      <c r="E53" s="128"/>
      <c r="F53" s="125" t="s">
        <v>55</v>
      </c>
      <c r="G53" s="125"/>
      <c r="H53" s="122"/>
    </row>
    <row r="54" spans="2:8" ht="15">
      <c r="B54" s="104"/>
      <c r="C54" s="107"/>
      <c r="D54" s="127"/>
      <c r="E54" s="128"/>
      <c r="F54" s="138"/>
      <c r="G54" s="108" t="s">
        <v>51</v>
      </c>
      <c r="H54" s="122">
        <v>15</v>
      </c>
    </row>
    <row r="55" spans="2:8" ht="15">
      <c r="B55" s="104"/>
      <c r="C55" s="107"/>
      <c r="D55" s="127"/>
      <c r="E55" s="104"/>
      <c r="F55" s="108" t="s">
        <v>51</v>
      </c>
      <c r="G55" s="104"/>
      <c r="H55" s="104"/>
    </row>
    <row r="56" spans="2:8" ht="15">
      <c r="B56" s="104"/>
      <c r="C56" s="107"/>
      <c r="D56" s="127"/>
      <c r="E56" s="109"/>
      <c r="F56" s="109"/>
      <c r="G56" s="146" t="s">
        <v>55</v>
      </c>
      <c r="H56" s="139">
        <v>16</v>
      </c>
    </row>
  </sheetData>
  <sheetProtection/>
  <mergeCells count="3">
    <mergeCell ref="B1:H1"/>
    <mergeCell ref="B2:H2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J21"/>
  <sheetViews>
    <sheetView zoomScale="160" zoomScaleNormal="160" workbookViewId="0" topLeftCell="A10">
      <selection activeCell="F20" sqref="F20"/>
    </sheetView>
  </sheetViews>
  <sheetFormatPr defaultColWidth="9.140625" defaultRowHeight="15"/>
  <cols>
    <col min="1" max="1" width="12.57421875" style="0" customWidth="1"/>
    <col min="2" max="2" width="9.140625" style="70" customWidth="1"/>
    <col min="3" max="3" width="32.00390625" style="0" bestFit="1" customWidth="1"/>
    <col min="4" max="4" width="2.57421875" style="0" customWidth="1"/>
    <col min="5" max="5" width="9.140625" style="71" customWidth="1"/>
    <col min="6" max="6" width="43.28125" style="0" bestFit="1" customWidth="1"/>
    <col min="7" max="7" width="5.28125" style="0" customWidth="1"/>
    <col min="10" max="10" width="26.28125" style="57" bestFit="1" customWidth="1"/>
  </cols>
  <sheetData>
    <row r="2" spans="1:6" ht="38.25" customHeight="1">
      <c r="A2" s="155" t="s">
        <v>56</v>
      </c>
      <c r="B2" s="156"/>
      <c r="C2" s="156"/>
      <c r="D2" s="156"/>
      <c r="E2" s="156"/>
      <c r="F2" s="157"/>
    </row>
    <row r="3" spans="1:6" ht="15.75" thickBot="1">
      <c r="A3" s="57"/>
      <c r="B3" s="58"/>
      <c r="C3" s="57"/>
      <c r="D3" s="57"/>
      <c r="E3" s="59"/>
      <c r="F3" s="57"/>
    </row>
    <row r="4" spans="1:10" s="61" customFormat="1" ht="15" customHeight="1">
      <c r="A4" s="158" t="s">
        <v>66</v>
      </c>
      <c r="B4" s="83" t="s">
        <v>36</v>
      </c>
      <c r="C4" s="82" t="s">
        <v>39</v>
      </c>
      <c r="D4" s="60"/>
      <c r="E4" s="75" t="s">
        <v>36</v>
      </c>
      <c r="F4" s="76" t="s">
        <v>37</v>
      </c>
      <c r="J4" s="60"/>
    </row>
    <row r="5" spans="1:10" ht="15">
      <c r="A5" s="159"/>
      <c r="B5" s="69">
        <v>1</v>
      </c>
      <c r="C5" s="63" t="str">
        <f aca="true" t="shared" si="0" ref="C5:C20">VLOOKUP(B5,$E$5:$F$20,2,0)</f>
        <v>NİŞANTAŞI ÜNİVERSİTESİ</v>
      </c>
      <c r="D5" s="57"/>
      <c r="E5" s="65">
        <v>1</v>
      </c>
      <c r="F5" s="66" t="s">
        <v>40</v>
      </c>
      <c r="J5" s="64"/>
    </row>
    <row r="6" spans="1:10" ht="15">
      <c r="A6" s="159"/>
      <c r="B6" s="69">
        <v>2</v>
      </c>
      <c r="C6" s="63" t="str">
        <f t="shared" si="0"/>
        <v>GAZİ ÜNİVERSİTESİ</v>
      </c>
      <c r="D6" s="57"/>
      <c r="E6" s="65">
        <v>2</v>
      </c>
      <c r="F6" s="66" t="s">
        <v>53</v>
      </c>
      <c r="J6" s="64"/>
    </row>
    <row r="7" spans="1:10" ht="15">
      <c r="A7" s="159"/>
      <c r="B7" s="69">
        <v>3</v>
      </c>
      <c r="C7" s="63" t="str">
        <f t="shared" si="0"/>
        <v>MARMARA ÜNİVERSİTESİ</v>
      </c>
      <c r="D7" s="57"/>
      <c r="E7" s="65">
        <v>3</v>
      </c>
      <c r="F7" s="66" t="s">
        <v>42</v>
      </c>
      <c r="J7" s="64"/>
    </row>
    <row r="8" spans="1:10" ht="15">
      <c r="A8" s="159"/>
      <c r="B8" s="69">
        <v>4</v>
      </c>
      <c r="C8" s="63" t="str">
        <f t="shared" si="0"/>
        <v>EGE ÜNİVERSİTESİ</v>
      </c>
      <c r="D8" s="57"/>
      <c r="E8" s="65">
        <v>4</v>
      </c>
      <c r="F8" s="66" t="s">
        <v>57</v>
      </c>
      <c r="J8" s="64"/>
    </row>
    <row r="9" spans="1:10" ht="15" customHeight="1">
      <c r="A9" s="159"/>
      <c r="B9" s="69">
        <v>5</v>
      </c>
      <c r="C9" s="63" t="str">
        <f t="shared" si="0"/>
        <v>ÇUKUROVA ÜNİVERSİTESİ</v>
      </c>
      <c r="D9" s="57"/>
      <c r="E9" s="65">
        <v>5</v>
      </c>
      <c r="F9" s="66" t="s">
        <v>47</v>
      </c>
      <c r="J9" s="64"/>
    </row>
    <row r="10" spans="1:10" ht="15">
      <c r="A10" s="159"/>
      <c r="B10" s="69">
        <v>6</v>
      </c>
      <c r="C10" s="63" t="str">
        <f t="shared" si="0"/>
        <v>GİRNE AMERİKAN ÜNİVERSİTESİ</v>
      </c>
      <c r="D10" s="57"/>
      <c r="E10" s="65">
        <v>6</v>
      </c>
      <c r="F10" s="103" t="s">
        <v>43</v>
      </c>
      <c r="J10" s="64"/>
    </row>
    <row r="11" spans="1:10" ht="15" customHeight="1">
      <c r="A11" s="159"/>
      <c r="B11" s="69">
        <v>7</v>
      </c>
      <c r="C11" s="63" t="str">
        <f>VLOOKUP(B11,$E$5:$F$20,2,0)</f>
        <v>FIRAT ÜNİVERSİTESİ</v>
      </c>
      <c r="D11" s="57"/>
      <c r="E11" s="65">
        <v>7</v>
      </c>
      <c r="F11" s="66" t="s">
        <v>48</v>
      </c>
      <c r="J11" s="64"/>
    </row>
    <row r="12" spans="1:10" ht="15" customHeight="1" thickBot="1">
      <c r="A12" s="160"/>
      <c r="B12" s="81">
        <v>8</v>
      </c>
      <c r="C12" s="80" t="str">
        <f t="shared" si="0"/>
        <v>İSTANBUL MEDİPOL ÜNİVERSİTESİ</v>
      </c>
      <c r="D12" s="57"/>
      <c r="E12" s="65">
        <v>8</v>
      </c>
      <c r="F12" s="66" t="s">
        <v>58</v>
      </c>
      <c r="J12" s="64"/>
    </row>
    <row r="13" spans="1:10" ht="15">
      <c r="A13" s="161" t="s">
        <v>67</v>
      </c>
      <c r="B13" s="78">
        <v>9</v>
      </c>
      <c r="C13" s="79" t="str">
        <f t="shared" si="0"/>
        <v>SÜLEYMAN DEMİREL ÜNİVERSİTESİ</v>
      </c>
      <c r="D13" s="57"/>
      <c r="E13" s="65">
        <v>9</v>
      </c>
      <c r="F13" s="66" t="s">
        <v>59</v>
      </c>
      <c r="J13" s="64"/>
    </row>
    <row r="14" spans="1:10" ht="15">
      <c r="A14" s="162"/>
      <c r="B14" s="62">
        <v>10</v>
      </c>
      <c r="C14" s="63" t="str">
        <f t="shared" si="0"/>
        <v>ORTA DOĞU TEKNİK ÜNİVERSİTESİ</v>
      </c>
      <c r="D14" s="57"/>
      <c r="E14" s="65">
        <v>10</v>
      </c>
      <c r="F14" s="66" t="s">
        <v>46</v>
      </c>
      <c r="J14" s="64"/>
    </row>
    <row r="15" spans="1:10" ht="15">
      <c r="A15" s="162"/>
      <c r="B15" s="62">
        <v>11</v>
      </c>
      <c r="C15" s="63" t="str">
        <f t="shared" si="0"/>
        <v>SİVAS CUMHURİYET ÜNİVERSİTESİ</v>
      </c>
      <c r="D15" s="57"/>
      <c r="E15" s="65">
        <v>11</v>
      </c>
      <c r="F15" s="66" t="s">
        <v>60</v>
      </c>
      <c r="J15" s="64"/>
    </row>
    <row r="16" spans="1:10" ht="15">
      <c r="A16" s="162"/>
      <c r="B16" s="62">
        <v>12</v>
      </c>
      <c r="C16" s="63" t="str">
        <f t="shared" si="0"/>
        <v>ERCİYES ÜNİVERSİTESİ</v>
      </c>
      <c r="D16" s="57"/>
      <c r="E16" s="65">
        <v>12</v>
      </c>
      <c r="F16" s="66" t="s">
        <v>61</v>
      </c>
      <c r="J16" s="64"/>
    </row>
    <row r="17" spans="1:10" ht="15">
      <c r="A17" s="162"/>
      <c r="B17" s="62">
        <v>13</v>
      </c>
      <c r="C17" s="63" t="str">
        <f t="shared" si="0"/>
        <v>KAHRAMANMARAŞ SÜTÇÜ İMAM ÜNİVERSİTESİ</v>
      </c>
      <c r="D17" s="57"/>
      <c r="E17" s="65">
        <v>13</v>
      </c>
      <c r="F17" s="66" t="s">
        <v>62</v>
      </c>
      <c r="J17" s="64"/>
    </row>
    <row r="18" spans="1:6" ht="15">
      <c r="A18" s="162"/>
      <c r="B18" s="62">
        <v>14</v>
      </c>
      <c r="C18" s="63" t="str">
        <f t="shared" si="0"/>
        <v>ZONGULDAK BÜLENT ECEVİT ÜNİVERSİTESİ</v>
      </c>
      <c r="D18" s="57"/>
      <c r="E18" s="65">
        <v>14</v>
      </c>
      <c r="F18" s="66" t="s">
        <v>63</v>
      </c>
    </row>
    <row r="19" spans="1:10" ht="15">
      <c r="A19" s="162"/>
      <c r="B19" s="62">
        <v>15</v>
      </c>
      <c r="C19" s="63" t="str">
        <f t="shared" si="0"/>
        <v>YALOVA ÜNİVERSİTESİ</v>
      </c>
      <c r="D19" s="57"/>
      <c r="E19" s="65">
        <v>15</v>
      </c>
      <c r="F19" s="66" t="s">
        <v>64</v>
      </c>
      <c r="J19" s="64"/>
    </row>
    <row r="20" spans="1:10" ht="15" customHeight="1" thickBot="1">
      <c r="A20" s="163"/>
      <c r="B20" s="67">
        <v>16</v>
      </c>
      <c r="C20" s="68" t="str">
        <f t="shared" si="0"/>
        <v>ANADOLU ÜNİVERSİTESİ</v>
      </c>
      <c r="D20" s="57"/>
      <c r="E20" s="77">
        <v>16</v>
      </c>
      <c r="F20" s="68" t="s">
        <v>65</v>
      </c>
      <c r="J20" s="64"/>
    </row>
    <row r="21" spans="5:6" ht="15">
      <c r="E21" s="59"/>
      <c r="F21" s="57"/>
    </row>
  </sheetData>
  <sheetProtection/>
  <mergeCells count="3">
    <mergeCell ref="A2:F2"/>
    <mergeCell ref="A4:A12"/>
    <mergeCell ref="A13:A20"/>
  </mergeCells>
  <printOptions horizont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80" r:id="rId2"/>
  <headerFooter>
    <oddHeader>&amp;L&amp;G&amp;C13-17 MAYIS 2022 AFYON ÜNİLİG
&amp;G
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AG50"/>
  <sheetViews>
    <sheetView zoomScale="130" zoomScaleNormal="130" workbookViewId="0" topLeftCell="A1">
      <selection activeCell="M19" sqref="M19"/>
    </sheetView>
  </sheetViews>
  <sheetFormatPr defaultColWidth="9.140625" defaultRowHeight="15"/>
  <cols>
    <col min="1" max="1" width="1.28515625" style="2" customWidth="1"/>
    <col min="2" max="3" width="4.00390625" style="1" customWidth="1"/>
    <col min="4" max="4" width="27.57421875" style="2" customWidth="1"/>
    <col min="5" max="6" width="2.8515625" style="3" customWidth="1"/>
    <col min="7" max="12" width="2.7109375" style="3" customWidth="1"/>
    <col min="13" max="18" width="3.28125" style="3" customWidth="1"/>
    <col min="19" max="20" width="3.7109375" style="1" customWidth="1"/>
    <col min="21" max="21" width="2.140625" style="4" customWidth="1"/>
    <col min="22" max="22" width="4.28125" style="5" customWidth="1"/>
    <col min="23" max="23" width="9.421875" style="5" customWidth="1"/>
    <col min="24" max="24" width="5.421875" style="5" customWidth="1"/>
    <col min="25" max="25" width="4.28125" style="5" customWidth="1"/>
    <col min="26" max="26" width="6.8515625" style="2" customWidth="1"/>
    <col min="27" max="34" width="2.00390625" style="2" hidden="1" customWidth="1"/>
    <col min="35" max="35" width="2.00390625" style="2" bestFit="1" customWidth="1"/>
    <col min="36" max="16384" width="9.140625" style="2" customWidth="1"/>
  </cols>
  <sheetData>
    <row r="1" ht="44.25" customHeight="1" thickBot="1"/>
    <row r="2" spans="2:33" ht="16.5" thickBot="1">
      <c r="B2" s="190" t="s">
        <v>0</v>
      </c>
      <c r="C2" s="185"/>
      <c r="D2" s="191"/>
      <c r="E2" s="187" t="s">
        <v>19</v>
      </c>
      <c r="F2" s="188"/>
      <c r="G2" s="187" t="s">
        <v>20</v>
      </c>
      <c r="H2" s="188"/>
      <c r="I2" s="187" t="s">
        <v>21</v>
      </c>
      <c r="J2" s="188"/>
      <c r="K2" s="187" t="s">
        <v>22</v>
      </c>
      <c r="L2" s="188"/>
      <c r="M2" s="6" t="s">
        <v>1</v>
      </c>
      <c r="N2" s="7" t="s">
        <v>2</v>
      </c>
      <c r="O2" s="8" t="s">
        <v>3</v>
      </c>
      <c r="P2" s="6" t="s">
        <v>9</v>
      </c>
      <c r="Q2" s="7" t="s">
        <v>10</v>
      </c>
      <c r="R2" s="8" t="s">
        <v>11</v>
      </c>
      <c r="S2" s="51" t="s">
        <v>4</v>
      </c>
      <c r="T2" s="52" t="s">
        <v>5</v>
      </c>
      <c r="U2" s="9"/>
      <c r="V2" s="10"/>
      <c r="W2" s="10"/>
      <c r="X2" s="10"/>
      <c r="Y2" s="10"/>
      <c r="AA2" s="189">
        <v>1</v>
      </c>
      <c r="AB2" s="189"/>
      <c r="AC2" s="189">
        <v>2</v>
      </c>
      <c r="AD2" s="189"/>
      <c r="AE2" s="189">
        <v>3</v>
      </c>
      <c r="AF2" s="189"/>
      <c r="AG2" s="47"/>
    </row>
    <row r="3" spans="2:32" ht="15">
      <c r="B3" s="12">
        <v>1</v>
      </c>
      <c r="C3" s="13" t="s">
        <v>19</v>
      </c>
      <c r="D3" s="14" t="str">
        <f>VLOOKUP(B3,'ET'!$B$5:$C$20,2,0)</f>
        <v>NİŞANTAŞI ÜNİVERSİTESİ</v>
      </c>
      <c r="E3" s="15"/>
      <c r="F3" s="16"/>
      <c r="G3" s="41">
        <v>3</v>
      </c>
      <c r="H3" s="42">
        <v>0</v>
      </c>
      <c r="I3" s="43">
        <v>3</v>
      </c>
      <c r="J3" s="42">
        <v>0</v>
      </c>
      <c r="K3" s="43">
        <v>3</v>
      </c>
      <c r="L3" s="42">
        <v>0</v>
      </c>
      <c r="M3" s="19">
        <f>SUM(N3+O3)</f>
        <v>3</v>
      </c>
      <c r="N3" s="20">
        <f aca="true" t="shared" si="0" ref="N3:O6">SUM(AA3,AC3,AE3)</f>
        <v>3</v>
      </c>
      <c r="O3" s="21">
        <f t="shared" si="0"/>
        <v>0</v>
      </c>
      <c r="P3" s="19">
        <f>IF(C3="","",SUM(G3,I3,K3))</f>
        <v>9</v>
      </c>
      <c r="Q3" s="20">
        <f>IF(C3="","",SUM(H3,J3,L3))</f>
        <v>0</v>
      </c>
      <c r="R3" s="21">
        <f>P3-Q3</f>
        <v>9</v>
      </c>
      <c r="S3" s="48">
        <f>(N3*2)+O3</f>
        <v>6</v>
      </c>
      <c r="T3" s="53">
        <v>1</v>
      </c>
      <c r="U3" s="9"/>
      <c r="V3" s="10"/>
      <c r="W3" s="10"/>
      <c r="X3" s="10"/>
      <c r="Y3" s="10"/>
      <c r="AA3" s="22">
        <f aca="true" t="shared" si="1" ref="AA3:AF3">IF(G3&gt;2,1,)</f>
        <v>1</v>
      </c>
      <c r="AB3" s="22">
        <f t="shared" si="1"/>
        <v>0</v>
      </c>
      <c r="AC3" s="22">
        <f t="shared" si="1"/>
        <v>1</v>
      </c>
      <c r="AD3" s="22">
        <f t="shared" si="1"/>
        <v>0</v>
      </c>
      <c r="AE3" s="22">
        <f t="shared" si="1"/>
        <v>1</v>
      </c>
      <c r="AF3" s="22">
        <f t="shared" si="1"/>
        <v>0</v>
      </c>
    </row>
    <row r="4" spans="2:32" ht="15">
      <c r="B4" s="23">
        <v>8</v>
      </c>
      <c r="C4" s="24" t="s">
        <v>20</v>
      </c>
      <c r="D4" s="25" t="str">
        <f>VLOOKUP(B4,'ET'!$B$5:$C$20,2,0)</f>
        <v>ÇUKUROVA ÜNİVERSİTESİ</v>
      </c>
      <c r="E4" s="26">
        <f>H3</f>
        <v>0</v>
      </c>
      <c r="F4" s="27">
        <f>G3</f>
        <v>3</v>
      </c>
      <c r="G4" s="28"/>
      <c r="H4" s="29"/>
      <c r="I4" s="44">
        <v>0</v>
      </c>
      <c r="J4" s="45">
        <v>3</v>
      </c>
      <c r="K4" s="44">
        <v>3</v>
      </c>
      <c r="L4" s="45">
        <v>0</v>
      </c>
      <c r="M4" s="45">
        <v>0</v>
      </c>
      <c r="N4" s="45">
        <v>0</v>
      </c>
      <c r="O4" s="45">
        <v>0</v>
      </c>
      <c r="P4" s="26">
        <f>IF(C4="","",SUM(G4,I4,K4))</f>
        <v>3</v>
      </c>
      <c r="Q4" s="32">
        <f>IF(C4="","",SUM(H4,J4,L4))</f>
        <v>3</v>
      </c>
      <c r="R4" s="27">
        <f>P4-Q4</f>
        <v>0</v>
      </c>
      <c r="S4" s="49">
        <v>4</v>
      </c>
      <c r="T4" s="54">
        <v>3</v>
      </c>
      <c r="U4" s="9"/>
      <c r="V4" s="10"/>
      <c r="W4" s="10"/>
      <c r="X4" s="10"/>
      <c r="Y4" s="10"/>
      <c r="AA4" s="22">
        <f aca="true" t="shared" si="2" ref="AA4:AB6">IF(E4&gt;2,1,)</f>
        <v>0</v>
      </c>
      <c r="AB4" s="22">
        <f t="shared" si="2"/>
        <v>1</v>
      </c>
      <c r="AC4" s="22">
        <f>IF(I4&gt;2,1,)</f>
        <v>0</v>
      </c>
      <c r="AD4" s="22">
        <f>IF(J4&gt;2,1,)</f>
        <v>1</v>
      </c>
      <c r="AE4" s="22">
        <f>IF(K4&gt;2,1,)</f>
        <v>1</v>
      </c>
      <c r="AF4" s="22">
        <f>IF(L4&gt;2,1,)</f>
        <v>0</v>
      </c>
    </row>
    <row r="5" spans="2:32" ht="15">
      <c r="B5" s="23">
        <v>9</v>
      </c>
      <c r="C5" s="24" t="s">
        <v>21</v>
      </c>
      <c r="D5" s="25" t="str">
        <f>VLOOKUP(B5,'ET'!$B$5:$C$20,2,0)</f>
        <v>FIRAT ÜNİVERSİTESİ</v>
      </c>
      <c r="E5" s="26">
        <f>J3</f>
        <v>0</v>
      </c>
      <c r="F5" s="27">
        <f>I3</f>
        <v>3</v>
      </c>
      <c r="G5" s="26">
        <f>J4</f>
        <v>3</v>
      </c>
      <c r="H5" s="27">
        <f>I4</f>
        <v>0</v>
      </c>
      <c r="I5" s="28"/>
      <c r="J5" s="29"/>
      <c r="K5" s="44">
        <v>3</v>
      </c>
      <c r="L5" s="45">
        <v>0</v>
      </c>
      <c r="M5" s="26">
        <f>IF(G5="","",SUM(N5+O5))</f>
        <v>3</v>
      </c>
      <c r="N5" s="32">
        <f t="shared" si="0"/>
        <v>2</v>
      </c>
      <c r="O5" s="27">
        <f t="shared" si="0"/>
        <v>1</v>
      </c>
      <c r="P5" s="26">
        <f>IF(C5="","",SUM(G5,I5,K5))</f>
        <v>6</v>
      </c>
      <c r="Q5" s="32">
        <f>IF(C5="","",SUM(H5,J5,L5))</f>
        <v>0</v>
      </c>
      <c r="R5" s="27">
        <f>P5-Q5</f>
        <v>6</v>
      </c>
      <c r="S5" s="49">
        <f>(N5*2)+O5</f>
        <v>5</v>
      </c>
      <c r="T5" s="54">
        <v>2</v>
      </c>
      <c r="U5" s="9"/>
      <c r="V5" s="10"/>
      <c r="W5" s="10"/>
      <c r="X5" s="10"/>
      <c r="Y5" s="10"/>
      <c r="AA5" s="22">
        <f t="shared" si="2"/>
        <v>0</v>
      </c>
      <c r="AB5" s="22">
        <f t="shared" si="2"/>
        <v>1</v>
      </c>
      <c r="AC5" s="22">
        <f>IF(G5&gt;2,1,)</f>
        <v>1</v>
      </c>
      <c r="AD5" s="22">
        <f>IF(H5&gt;2,1,)</f>
        <v>0</v>
      </c>
      <c r="AE5" s="22">
        <f>IF(K5&gt;2,1,)</f>
        <v>1</v>
      </c>
      <c r="AF5" s="22">
        <f>IF(L5&gt;2,1,)</f>
        <v>0</v>
      </c>
    </row>
    <row r="6" spans="2:32" ht="15.75" thickBot="1">
      <c r="B6" s="33">
        <v>16</v>
      </c>
      <c r="C6" s="34" t="s">
        <v>22</v>
      </c>
      <c r="D6" s="35" t="str">
        <f>VLOOKUP(B6,'ET'!$B$5:$C$20,2,0)</f>
        <v>DOKUZ EYLÜL ÜNİVERSİTESİ</v>
      </c>
      <c r="E6" s="36">
        <v>0</v>
      </c>
      <c r="F6" s="37">
        <v>3</v>
      </c>
      <c r="G6" s="36">
        <f>L4</f>
        <v>0</v>
      </c>
      <c r="H6" s="37">
        <f>K4</f>
        <v>3</v>
      </c>
      <c r="I6" s="36">
        <f>L5</f>
        <v>0</v>
      </c>
      <c r="J6" s="37">
        <f>K5</f>
        <v>3</v>
      </c>
      <c r="K6" s="38"/>
      <c r="L6" s="39"/>
      <c r="M6" s="36">
        <f>IF(G6="","",SUM(N6+O6))</f>
        <v>3</v>
      </c>
      <c r="N6" s="40">
        <f t="shared" si="0"/>
        <v>0</v>
      </c>
      <c r="O6" s="37">
        <f t="shared" si="0"/>
        <v>3</v>
      </c>
      <c r="P6" s="36">
        <f>IF(C6="","",SUM(G6,I6,K6))</f>
        <v>0</v>
      </c>
      <c r="Q6" s="40">
        <f>IF(C6="","",SUM(H6,J6,L6))</f>
        <v>6</v>
      </c>
      <c r="R6" s="37">
        <f>P6-Q6</f>
        <v>-6</v>
      </c>
      <c r="S6" s="50">
        <f>(N6*2)+O6</f>
        <v>3</v>
      </c>
      <c r="T6" s="55">
        <v>4</v>
      </c>
      <c r="U6" s="9"/>
      <c r="V6" s="10"/>
      <c r="W6" s="10"/>
      <c r="X6" s="10"/>
      <c r="Y6" s="10"/>
      <c r="AA6" s="22">
        <f t="shared" si="2"/>
        <v>0</v>
      </c>
      <c r="AB6" s="22">
        <f t="shared" si="2"/>
        <v>1</v>
      </c>
      <c r="AC6" s="22">
        <f>IF(G6&gt;2,1,)</f>
        <v>0</v>
      </c>
      <c r="AD6" s="22">
        <f>IF(H6&gt;2,1,)</f>
        <v>1</v>
      </c>
      <c r="AE6" s="22">
        <f>IF(I6&gt;2,1,)</f>
        <v>0</v>
      </c>
      <c r="AF6" s="22">
        <f>IF(J6&gt;2,1,)</f>
        <v>1</v>
      </c>
    </row>
    <row r="7" spans="22:23" ht="15.75" thickBot="1">
      <c r="V7" s="10"/>
      <c r="W7" s="10"/>
    </row>
    <row r="8" spans="2:32" ht="16.5" thickBot="1">
      <c r="B8" s="184" t="s">
        <v>6</v>
      </c>
      <c r="C8" s="185"/>
      <c r="D8" s="186"/>
      <c r="E8" s="187" t="s">
        <v>29</v>
      </c>
      <c r="F8" s="188"/>
      <c r="G8" s="187" t="s">
        <v>24</v>
      </c>
      <c r="H8" s="188"/>
      <c r="I8" s="187" t="s">
        <v>25</v>
      </c>
      <c r="J8" s="188"/>
      <c r="K8" s="187" t="s">
        <v>26</v>
      </c>
      <c r="L8" s="188"/>
      <c r="M8" s="6" t="s">
        <v>1</v>
      </c>
      <c r="N8" s="7" t="s">
        <v>2</v>
      </c>
      <c r="O8" s="8" t="s">
        <v>3</v>
      </c>
      <c r="P8" s="6" t="s">
        <v>9</v>
      </c>
      <c r="Q8" s="7" t="s">
        <v>10</v>
      </c>
      <c r="R8" s="8" t="s">
        <v>11</v>
      </c>
      <c r="S8" s="51" t="s">
        <v>4</v>
      </c>
      <c r="T8" s="52" t="s">
        <v>5</v>
      </c>
      <c r="U8" s="9"/>
      <c r="V8" s="10"/>
      <c r="W8" s="10"/>
      <c r="X8" s="10"/>
      <c r="Y8" s="10"/>
      <c r="AA8" s="183">
        <v>1</v>
      </c>
      <c r="AB8" s="183"/>
      <c r="AC8" s="183">
        <v>2</v>
      </c>
      <c r="AD8" s="183"/>
      <c r="AE8" s="183">
        <v>3</v>
      </c>
      <c r="AF8" s="183"/>
    </row>
    <row r="9" spans="2:32" ht="15">
      <c r="B9" s="12">
        <v>2</v>
      </c>
      <c r="C9" s="13" t="s">
        <v>23</v>
      </c>
      <c r="D9" s="14" t="str">
        <f>VLOOKUP(B9,'ET'!$B$5:$C$20,2,0)</f>
        <v>İSTANBUL AYDIN ÜNİVERSİTESİ</v>
      </c>
      <c r="E9" s="15"/>
      <c r="F9" s="16"/>
      <c r="G9" s="17">
        <v>3</v>
      </c>
      <c r="H9" s="18">
        <v>0</v>
      </c>
      <c r="I9" s="17">
        <v>3</v>
      </c>
      <c r="J9" s="18">
        <v>0</v>
      </c>
      <c r="K9" s="17">
        <v>3</v>
      </c>
      <c r="L9" s="18">
        <v>0</v>
      </c>
      <c r="M9" s="19">
        <f>SUM(N9+O9)</f>
        <v>3</v>
      </c>
      <c r="N9" s="20">
        <f aca="true" t="shared" si="3" ref="N9:O12">SUM(AA9,AC9,AE9)</f>
        <v>3</v>
      </c>
      <c r="O9" s="21">
        <f t="shared" si="3"/>
        <v>0</v>
      </c>
      <c r="P9" s="19">
        <f>IF(C9="","",SUM(G9,I9,K9))</f>
        <v>9</v>
      </c>
      <c r="Q9" s="20">
        <f>IF(C9="","",SUM(H9,J9,L9))</f>
        <v>0</v>
      </c>
      <c r="R9" s="21">
        <f>P9-Q9</f>
        <v>9</v>
      </c>
      <c r="S9" s="48">
        <f>(N9*2)+O9</f>
        <v>6</v>
      </c>
      <c r="T9" s="53">
        <v>1</v>
      </c>
      <c r="U9" s="9"/>
      <c r="V9" s="10"/>
      <c r="W9" s="10"/>
      <c r="X9" s="10"/>
      <c r="Y9" s="10"/>
      <c r="AA9" s="22">
        <f aca="true" t="shared" si="4" ref="AA9:AF9">IF(G9&gt;2,1,)</f>
        <v>1</v>
      </c>
      <c r="AB9" s="22">
        <f t="shared" si="4"/>
        <v>0</v>
      </c>
      <c r="AC9" s="22">
        <f t="shared" si="4"/>
        <v>1</v>
      </c>
      <c r="AD9" s="22">
        <f t="shared" si="4"/>
        <v>0</v>
      </c>
      <c r="AE9" s="22">
        <f t="shared" si="4"/>
        <v>1</v>
      </c>
      <c r="AF9" s="22">
        <f t="shared" si="4"/>
        <v>0</v>
      </c>
    </row>
    <row r="10" spans="2:32" ht="15">
      <c r="B10" s="23">
        <v>7</v>
      </c>
      <c r="C10" s="24" t="s">
        <v>24</v>
      </c>
      <c r="D10" s="25" t="str">
        <f>VLOOKUP(B10,'ET'!$B$5:$C$20,2,0)</f>
        <v>ORTA DOĞU TEKNİK ÜNİVERSİTESİ</v>
      </c>
      <c r="E10" s="26">
        <f>H9</f>
        <v>0</v>
      </c>
      <c r="F10" s="27">
        <f>G9</f>
        <v>3</v>
      </c>
      <c r="G10" s="28"/>
      <c r="H10" s="29"/>
      <c r="I10" s="30">
        <v>3</v>
      </c>
      <c r="J10" s="31">
        <v>0</v>
      </c>
      <c r="K10" s="30">
        <v>3</v>
      </c>
      <c r="L10" s="31">
        <v>1</v>
      </c>
      <c r="M10" s="26">
        <f>SUM(N10+O10)</f>
        <v>3</v>
      </c>
      <c r="N10" s="32">
        <f t="shared" si="3"/>
        <v>2</v>
      </c>
      <c r="O10" s="27">
        <f t="shared" si="3"/>
        <v>1</v>
      </c>
      <c r="P10" s="26">
        <f>IF(C10="","",SUM(G10,I10,K10))</f>
        <v>6</v>
      </c>
      <c r="Q10" s="32">
        <f>IF(C10="","",SUM(H10,J10,L10))</f>
        <v>1</v>
      </c>
      <c r="R10" s="27">
        <f>P10-Q10</f>
        <v>5</v>
      </c>
      <c r="S10" s="49">
        <f>(N10*2)+O10</f>
        <v>5</v>
      </c>
      <c r="T10" s="54">
        <v>2</v>
      </c>
      <c r="U10" s="9"/>
      <c r="V10" s="10"/>
      <c r="W10" s="10"/>
      <c r="X10" s="10"/>
      <c r="Y10" s="10"/>
      <c r="AA10" s="22">
        <f aca="true" t="shared" si="5" ref="AA10:AB12">IF(E10&gt;2,1,)</f>
        <v>0</v>
      </c>
      <c r="AB10" s="22">
        <f t="shared" si="5"/>
        <v>1</v>
      </c>
      <c r="AC10" s="22">
        <f>IF(I10&gt;2,1,)</f>
        <v>1</v>
      </c>
      <c r="AD10" s="22">
        <f>IF(J10&gt;2,1,)</f>
        <v>0</v>
      </c>
      <c r="AE10" s="22">
        <f>IF(K10&gt;2,1,)</f>
        <v>1</v>
      </c>
      <c r="AF10" s="22">
        <f>IF(L10&gt;2,1,)</f>
        <v>0</v>
      </c>
    </row>
    <row r="11" spans="2:32" ht="15">
      <c r="B11" s="23">
        <v>10</v>
      </c>
      <c r="C11" s="24" t="s">
        <v>25</v>
      </c>
      <c r="D11" s="25" t="str">
        <f>VLOOKUP(B11,'ET'!$B$5:$C$20,2,0)</f>
        <v>MUĞLA SITKI KOÇMAN ÜNİVERSİTESİ</v>
      </c>
      <c r="E11" s="26">
        <f>J9</f>
        <v>0</v>
      </c>
      <c r="F11" s="27">
        <f>I9</f>
        <v>3</v>
      </c>
      <c r="G11" s="26">
        <f>J10</f>
        <v>0</v>
      </c>
      <c r="H11" s="27">
        <f>I10</f>
        <v>3</v>
      </c>
      <c r="I11" s="28"/>
      <c r="J11" s="29"/>
      <c r="K11" s="30">
        <v>0</v>
      </c>
      <c r="L11" s="31">
        <v>3</v>
      </c>
      <c r="M11" s="26">
        <f>IF(G11="","",SUM(N11+O11))</f>
        <v>3</v>
      </c>
      <c r="N11" s="32">
        <f t="shared" si="3"/>
        <v>0</v>
      </c>
      <c r="O11" s="27">
        <f t="shared" si="3"/>
        <v>3</v>
      </c>
      <c r="P11" s="26">
        <f>IF(C11="","",SUM(G11,I11,K11))</f>
        <v>0</v>
      </c>
      <c r="Q11" s="32">
        <f>IF(C11="","",SUM(H11,J11,L11))</f>
        <v>6</v>
      </c>
      <c r="R11" s="27">
        <f>P11-Q11</f>
        <v>-6</v>
      </c>
      <c r="S11" s="49">
        <f>(N11*2)+O11</f>
        <v>3</v>
      </c>
      <c r="T11" s="54">
        <v>4</v>
      </c>
      <c r="U11" s="9"/>
      <c r="V11" s="10"/>
      <c r="W11" s="10"/>
      <c r="X11" s="10"/>
      <c r="Y11" s="10"/>
      <c r="AA11" s="22">
        <f t="shared" si="5"/>
        <v>0</v>
      </c>
      <c r="AB11" s="22">
        <f t="shared" si="5"/>
        <v>1</v>
      </c>
      <c r="AC11" s="22">
        <f>IF(G11&gt;2,1,)</f>
        <v>0</v>
      </c>
      <c r="AD11" s="22">
        <f>IF(H11&gt;2,1,)</f>
        <v>1</v>
      </c>
      <c r="AE11" s="22">
        <f>IF(K11&gt;2,1,)</f>
        <v>0</v>
      </c>
      <c r="AF11" s="22">
        <f>IF(L11&gt;2,1,)</f>
        <v>1</v>
      </c>
    </row>
    <row r="12" spans="2:32" ht="15.75" thickBot="1">
      <c r="B12" s="33">
        <v>15</v>
      </c>
      <c r="C12" s="34" t="s">
        <v>26</v>
      </c>
      <c r="D12" s="35" t="str">
        <f>VLOOKUP(B12,'ET'!$B$5:$C$20,2,0)</f>
        <v>HİTİT ÜNİVERSİTESİ</v>
      </c>
      <c r="E12" s="36">
        <f>L9</f>
        <v>0</v>
      </c>
      <c r="F12" s="37">
        <f>K9</f>
        <v>3</v>
      </c>
      <c r="G12" s="36">
        <f>L10</f>
        <v>1</v>
      </c>
      <c r="H12" s="37">
        <f>K10</f>
        <v>3</v>
      </c>
      <c r="I12" s="36">
        <f>L11</f>
        <v>3</v>
      </c>
      <c r="J12" s="37">
        <f>K11</f>
        <v>0</v>
      </c>
      <c r="K12" s="38"/>
      <c r="L12" s="39"/>
      <c r="M12" s="36">
        <f>IF(G12="","",SUM(N12+O12))</f>
        <v>3</v>
      </c>
      <c r="N12" s="40">
        <f t="shared" si="3"/>
        <v>1</v>
      </c>
      <c r="O12" s="37">
        <f t="shared" si="3"/>
        <v>2</v>
      </c>
      <c r="P12" s="36">
        <f>IF(C12="","",SUM(G12,I12,K12))</f>
        <v>4</v>
      </c>
      <c r="Q12" s="40">
        <f>IF(C12="","",SUM(H12,J12,L12))</f>
        <v>3</v>
      </c>
      <c r="R12" s="37">
        <f>P12-Q12</f>
        <v>1</v>
      </c>
      <c r="S12" s="50">
        <f>(N12*2)+O12</f>
        <v>4</v>
      </c>
      <c r="T12" s="55">
        <v>3</v>
      </c>
      <c r="U12" s="9"/>
      <c r="V12" s="10"/>
      <c r="W12" s="10"/>
      <c r="X12" s="10"/>
      <c r="Y12" s="10"/>
      <c r="AA12" s="22">
        <f t="shared" si="5"/>
        <v>0</v>
      </c>
      <c r="AB12" s="22">
        <f t="shared" si="5"/>
        <v>1</v>
      </c>
      <c r="AC12" s="22">
        <f>IF(G12&gt;2,1,)</f>
        <v>0</v>
      </c>
      <c r="AD12" s="22">
        <f>IF(H12&gt;2,1,)</f>
        <v>1</v>
      </c>
      <c r="AE12" s="22">
        <f>IF(I12&gt;2,1,)</f>
        <v>1</v>
      </c>
      <c r="AF12" s="22">
        <f>IF(J12&gt;2,1,)</f>
        <v>0</v>
      </c>
    </row>
    <row r="13" spans="22:23" ht="15.75" thickBot="1">
      <c r="V13" s="10"/>
      <c r="W13" s="10"/>
    </row>
    <row r="14" spans="2:32" ht="16.5" thickBot="1">
      <c r="B14" s="184" t="s">
        <v>7</v>
      </c>
      <c r="C14" s="185"/>
      <c r="D14" s="186"/>
      <c r="E14" s="187" t="s">
        <v>27</v>
      </c>
      <c r="F14" s="188"/>
      <c r="G14" s="187" t="s">
        <v>28</v>
      </c>
      <c r="H14" s="188"/>
      <c r="I14" s="187" t="s">
        <v>30</v>
      </c>
      <c r="J14" s="188"/>
      <c r="K14" s="187">
        <v>4</v>
      </c>
      <c r="L14" s="188"/>
      <c r="M14" s="6" t="s">
        <v>1</v>
      </c>
      <c r="N14" s="7" t="s">
        <v>2</v>
      </c>
      <c r="O14" s="8" t="s">
        <v>3</v>
      </c>
      <c r="P14" s="6" t="s">
        <v>9</v>
      </c>
      <c r="Q14" s="7" t="s">
        <v>10</v>
      </c>
      <c r="R14" s="8" t="s">
        <v>11</v>
      </c>
      <c r="S14" s="51" t="s">
        <v>4</v>
      </c>
      <c r="T14" s="52" t="s">
        <v>5</v>
      </c>
      <c r="U14" s="9"/>
      <c r="V14" s="10"/>
      <c r="W14" s="10"/>
      <c r="X14" s="10"/>
      <c r="Y14" s="10"/>
      <c r="AA14" s="183">
        <v>1</v>
      </c>
      <c r="AB14" s="183"/>
      <c r="AC14" s="183">
        <v>2</v>
      </c>
      <c r="AD14" s="183"/>
      <c r="AE14" s="183">
        <v>3</v>
      </c>
      <c r="AF14" s="183"/>
    </row>
    <row r="15" spans="2:32" ht="15">
      <c r="B15" s="12">
        <v>3</v>
      </c>
      <c r="C15" s="13" t="s">
        <v>27</v>
      </c>
      <c r="D15" s="14" t="str">
        <f>VLOOKUP(B15,'ET'!$B$5:$C$20,2,0)</f>
        <v>MARMARA ÜNİVERSİTESİ</v>
      </c>
      <c r="E15" s="15"/>
      <c r="F15" s="16"/>
      <c r="G15" s="17">
        <v>3</v>
      </c>
      <c r="H15" s="18">
        <v>1</v>
      </c>
      <c r="I15" s="17">
        <v>3</v>
      </c>
      <c r="J15" s="18">
        <v>0</v>
      </c>
      <c r="K15" s="17">
        <v>1</v>
      </c>
      <c r="L15" s="18">
        <v>3</v>
      </c>
      <c r="M15" s="19">
        <f>IF(G15="","",SUM(N15+O15))</f>
        <v>3</v>
      </c>
      <c r="N15" s="20">
        <f aca="true" t="shared" si="6" ref="N15:O18">SUM(AA15,AC15,AE15)</f>
        <v>2</v>
      </c>
      <c r="O15" s="21">
        <f t="shared" si="6"/>
        <v>1</v>
      </c>
      <c r="P15" s="19">
        <f>IF(C15="","",SUM(G15,I15,K15))</f>
        <v>7</v>
      </c>
      <c r="Q15" s="20">
        <f>IF(C15="","",SUM(H15,J15,L15))</f>
        <v>4</v>
      </c>
      <c r="R15" s="21">
        <f>P15-Q15</f>
        <v>3</v>
      </c>
      <c r="S15" s="48">
        <f>(N15*2)+O15</f>
        <v>5</v>
      </c>
      <c r="T15" s="53">
        <v>2</v>
      </c>
      <c r="U15" s="9"/>
      <c r="V15" s="10"/>
      <c r="W15" s="10"/>
      <c r="X15" s="10"/>
      <c r="Y15" s="10"/>
      <c r="AA15" s="22">
        <f aca="true" t="shared" si="7" ref="AA15:AF15">IF(G15&gt;2,1,)</f>
        <v>1</v>
      </c>
      <c r="AB15" s="22">
        <f t="shared" si="7"/>
        <v>0</v>
      </c>
      <c r="AC15" s="22">
        <f t="shared" si="7"/>
        <v>1</v>
      </c>
      <c r="AD15" s="22">
        <f t="shared" si="7"/>
        <v>0</v>
      </c>
      <c r="AE15" s="22">
        <f t="shared" si="7"/>
        <v>0</v>
      </c>
      <c r="AF15" s="22">
        <f t="shared" si="7"/>
        <v>1</v>
      </c>
    </row>
    <row r="16" spans="2:32" ht="15">
      <c r="B16" s="23">
        <v>6</v>
      </c>
      <c r="C16" s="24" t="s">
        <v>28</v>
      </c>
      <c r="D16" s="25" t="str">
        <f>VLOOKUP(B16,'ET'!$B$5:$C$20,2,0)</f>
        <v>İSTANBUL BİLGİ ÜNİVERSİTESİ</v>
      </c>
      <c r="E16" s="26">
        <f>H15</f>
        <v>1</v>
      </c>
      <c r="F16" s="27">
        <f>G15</f>
        <v>3</v>
      </c>
      <c r="G16" s="28"/>
      <c r="H16" s="29"/>
      <c r="I16" s="30">
        <v>2</v>
      </c>
      <c r="J16" s="31">
        <v>3</v>
      </c>
      <c r="K16" s="30">
        <v>0</v>
      </c>
      <c r="L16" s="31">
        <v>3</v>
      </c>
      <c r="M16" s="26">
        <f>IF(G16="","",SUM(N16+O16))</f>
      </c>
      <c r="N16" s="32">
        <f t="shared" si="6"/>
        <v>0</v>
      </c>
      <c r="O16" s="27">
        <f t="shared" si="6"/>
        <v>3</v>
      </c>
      <c r="P16" s="26">
        <f>IF(C16="","",SUM(G16,I16,K16))</f>
        <v>2</v>
      </c>
      <c r="Q16" s="32">
        <f>IF(C16="","",SUM(H16,J16,L16))</f>
        <v>6</v>
      </c>
      <c r="R16" s="27">
        <f>P16-Q16</f>
        <v>-4</v>
      </c>
      <c r="S16" s="49">
        <f>(N16*2)+O16</f>
        <v>3</v>
      </c>
      <c r="T16" s="54">
        <v>3</v>
      </c>
      <c r="U16" s="9"/>
      <c r="V16" s="10"/>
      <c r="W16" s="10"/>
      <c r="X16" s="10"/>
      <c r="Y16" s="10"/>
      <c r="AA16" s="22">
        <f aca="true" t="shared" si="8" ref="AA16:AB18">IF(E16&gt;2,1,)</f>
        <v>0</v>
      </c>
      <c r="AB16" s="22">
        <f t="shared" si="8"/>
        <v>1</v>
      </c>
      <c r="AC16" s="22">
        <f>IF(I16&gt;2,1,)</f>
        <v>0</v>
      </c>
      <c r="AD16" s="22">
        <f>IF(J16&gt;2,1,)</f>
        <v>1</v>
      </c>
      <c r="AE16" s="22">
        <f>IF(K16&gt;2,1,)</f>
        <v>0</v>
      </c>
      <c r="AF16" s="22">
        <f>IF(L16&gt;2,1,)</f>
        <v>1</v>
      </c>
    </row>
    <row r="17" spans="2:32" ht="15">
      <c r="B17" s="23">
        <v>11</v>
      </c>
      <c r="C17" s="24" t="s">
        <v>30</v>
      </c>
      <c r="D17" s="25" t="str">
        <f>VLOOKUP(B17,'ET'!$B$5:$C$20,2,0)</f>
        <v>ÖZYEĞİN ÜNİVERSİTESİ</v>
      </c>
      <c r="E17" s="26">
        <f>J15</f>
        <v>0</v>
      </c>
      <c r="F17" s="27">
        <f>I15</f>
        <v>3</v>
      </c>
      <c r="G17" s="26">
        <f>J16</f>
        <v>3</v>
      </c>
      <c r="H17" s="27">
        <f>I16</f>
        <v>2</v>
      </c>
      <c r="I17" s="28"/>
      <c r="J17" s="29"/>
      <c r="K17" s="30">
        <v>0</v>
      </c>
      <c r="L17" s="31">
        <v>3</v>
      </c>
      <c r="M17" s="26">
        <f>IF(G17="","",SUM(N17+O17))</f>
        <v>3</v>
      </c>
      <c r="N17" s="32">
        <f t="shared" si="6"/>
        <v>1</v>
      </c>
      <c r="O17" s="27">
        <f t="shared" si="6"/>
        <v>2</v>
      </c>
      <c r="P17" s="26">
        <f>IF(C17="","",SUM(G17,I17,K17))</f>
        <v>3</v>
      </c>
      <c r="Q17" s="32">
        <f>IF(C17="","",SUM(H17,J17,L17))</f>
        <v>5</v>
      </c>
      <c r="R17" s="27">
        <f>P17-Q17</f>
        <v>-2</v>
      </c>
      <c r="S17" s="49">
        <f>(N17*2)+O17</f>
        <v>4</v>
      </c>
      <c r="T17" s="54">
        <v>4</v>
      </c>
      <c r="U17" s="9"/>
      <c r="V17" s="10"/>
      <c r="W17" s="10"/>
      <c r="X17" s="10"/>
      <c r="Y17" s="10"/>
      <c r="AA17" s="22">
        <f t="shared" si="8"/>
        <v>0</v>
      </c>
      <c r="AB17" s="22">
        <f t="shared" si="8"/>
        <v>1</v>
      </c>
      <c r="AC17" s="22">
        <f>IF(G17&gt;2,1,)</f>
        <v>1</v>
      </c>
      <c r="AD17" s="22">
        <f>IF(H17&gt;2,1,)</f>
        <v>0</v>
      </c>
      <c r="AE17" s="22">
        <f>IF(K17&gt;2,1,)</f>
        <v>0</v>
      </c>
      <c r="AF17" s="22">
        <f>IF(L17&gt;2,1,)</f>
        <v>1</v>
      </c>
    </row>
    <row r="18" spans="2:32" ht="15.75" thickBot="1">
      <c r="B18" s="33">
        <v>14</v>
      </c>
      <c r="C18" s="34" t="s">
        <v>29</v>
      </c>
      <c r="D18" s="35" t="str">
        <f>VLOOKUP(B18,'ET'!$B$5:$C$20,2,0)</f>
        <v>GAZİ ÜNİVERSİTESİ</v>
      </c>
      <c r="E18" s="36">
        <f>L15</f>
        <v>3</v>
      </c>
      <c r="F18" s="37">
        <f>K15</f>
        <v>1</v>
      </c>
      <c r="G18" s="36">
        <f>L16</f>
        <v>3</v>
      </c>
      <c r="H18" s="37">
        <f>K16</f>
        <v>0</v>
      </c>
      <c r="I18" s="36">
        <f>L17</f>
        <v>3</v>
      </c>
      <c r="J18" s="37">
        <f>K17</f>
        <v>0</v>
      </c>
      <c r="K18" s="38"/>
      <c r="L18" s="39"/>
      <c r="M18" s="36">
        <f>IF(G18="","",SUM(N18+O18))</f>
        <v>3</v>
      </c>
      <c r="N18" s="40">
        <f t="shared" si="6"/>
        <v>3</v>
      </c>
      <c r="O18" s="37">
        <f t="shared" si="6"/>
        <v>0</v>
      </c>
      <c r="P18" s="36">
        <f>IF(C18="","",SUM(G18,I18,K18))</f>
        <v>6</v>
      </c>
      <c r="Q18" s="40">
        <f>IF(C18="","",SUM(H18,J18,L18))</f>
        <v>0</v>
      </c>
      <c r="R18" s="37">
        <f>P18-Q18</f>
        <v>6</v>
      </c>
      <c r="S18" s="50">
        <f>(N18*2)+O18</f>
        <v>6</v>
      </c>
      <c r="T18" s="55">
        <v>1</v>
      </c>
      <c r="U18" s="9"/>
      <c r="V18" s="10"/>
      <c r="W18" s="10"/>
      <c r="X18" s="10"/>
      <c r="Y18" s="10"/>
      <c r="AA18" s="22">
        <f t="shared" si="8"/>
        <v>1</v>
      </c>
      <c r="AB18" s="22">
        <f t="shared" si="8"/>
        <v>0</v>
      </c>
      <c r="AC18" s="22">
        <f>IF(G18&gt;2,1,)</f>
        <v>1</v>
      </c>
      <c r="AD18" s="22">
        <f>IF(H18&gt;2,1,)</f>
        <v>0</v>
      </c>
      <c r="AE18" s="22">
        <f>IF(I18&gt;2,1,)</f>
        <v>1</v>
      </c>
      <c r="AF18" s="22">
        <f>IF(J18&gt;2,1,)</f>
        <v>0</v>
      </c>
    </row>
    <row r="19" ht="15.75" thickBot="1"/>
    <row r="20" spans="2:32" ht="16.5" thickBot="1">
      <c r="B20" s="184" t="s">
        <v>8</v>
      </c>
      <c r="C20" s="185"/>
      <c r="D20" s="186"/>
      <c r="E20" s="187" t="s">
        <v>31</v>
      </c>
      <c r="F20" s="188"/>
      <c r="G20" s="187" t="s">
        <v>32</v>
      </c>
      <c r="H20" s="188"/>
      <c r="I20" s="187" t="s">
        <v>33</v>
      </c>
      <c r="J20" s="188"/>
      <c r="K20" s="187" t="s">
        <v>34</v>
      </c>
      <c r="L20" s="188"/>
      <c r="M20" s="6" t="s">
        <v>1</v>
      </c>
      <c r="N20" s="7" t="s">
        <v>2</v>
      </c>
      <c r="O20" s="8" t="s">
        <v>3</v>
      </c>
      <c r="P20" s="6" t="s">
        <v>9</v>
      </c>
      <c r="Q20" s="7" t="s">
        <v>10</v>
      </c>
      <c r="R20" s="8" t="s">
        <v>11</v>
      </c>
      <c r="S20" s="51" t="s">
        <v>4</v>
      </c>
      <c r="T20" s="52" t="s">
        <v>5</v>
      </c>
      <c r="U20" s="9"/>
      <c r="V20" s="10"/>
      <c r="W20" s="10"/>
      <c r="X20" s="10"/>
      <c r="Y20" s="10"/>
      <c r="AA20" s="183">
        <v>1</v>
      </c>
      <c r="AB20" s="183"/>
      <c r="AC20" s="183">
        <v>2</v>
      </c>
      <c r="AD20" s="183"/>
      <c r="AE20" s="183">
        <v>3</v>
      </c>
      <c r="AF20" s="183"/>
    </row>
    <row r="21" spans="2:32" ht="15">
      <c r="B21" s="12">
        <v>4</v>
      </c>
      <c r="C21" s="13" t="s">
        <v>31</v>
      </c>
      <c r="D21" s="14" t="str">
        <f>VLOOKUP(B21,'ET'!$B$5:$C$20,2,0)</f>
        <v>GİRNE AMERİKAN ÜNİVERSİTESİ</v>
      </c>
      <c r="E21" s="15"/>
      <c r="F21" s="16"/>
      <c r="G21" s="17">
        <v>3</v>
      </c>
      <c r="H21" s="18">
        <v>0</v>
      </c>
      <c r="I21" s="17">
        <v>3</v>
      </c>
      <c r="J21" s="18">
        <v>0</v>
      </c>
      <c r="K21" s="17">
        <v>3</v>
      </c>
      <c r="L21" s="18">
        <v>1</v>
      </c>
      <c r="M21" s="19">
        <f>IF(G21="","",SUM(N21+O21))</f>
        <v>3</v>
      </c>
      <c r="N21" s="20">
        <f aca="true" t="shared" si="9" ref="N21:O24">SUM(AA21,AC21,AE21)</f>
        <v>3</v>
      </c>
      <c r="O21" s="21">
        <f t="shared" si="9"/>
        <v>0</v>
      </c>
      <c r="P21" s="19">
        <f>IF(C21="","",SUM(G21,I21,K21))</f>
        <v>9</v>
      </c>
      <c r="Q21" s="20">
        <f>IF(C21="","",SUM(H21,J21,L21))</f>
        <v>1</v>
      </c>
      <c r="R21" s="21">
        <f>P21-Q21</f>
        <v>8</v>
      </c>
      <c r="S21" s="48">
        <f>(N21*2)+O21</f>
        <v>6</v>
      </c>
      <c r="T21" s="53">
        <v>1</v>
      </c>
      <c r="U21" s="9"/>
      <c r="V21" s="10"/>
      <c r="W21" s="10"/>
      <c r="X21" s="10"/>
      <c r="Y21" s="10"/>
      <c r="AA21" s="22">
        <f aca="true" t="shared" si="10" ref="AA21:AF21">IF(G21&gt;2,1,)</f>
        <v>1</v>
      </c>
      <c r="AB21" s="22">
        <f t="shared" si="10"/>
        <v>0</v>
      </c>
      <c r="AC21" s="22">
        <f t="shared" si="10"/>
        <v>1</v>
      </c>
      <c r="AD21" s="22">
        <f t="shared" si="10"/>
        <v>0</v>
      </c>
      <c r="AE21" s="22">
        <f t="shared" si="10"/>
        <v>1</v>
      </c>
      <c r="AF21" s="22">
        <f t="shared" si="10"/>
        <v>0</v>
      </c>
    </row>
    <row r="22" spans="2:32" ht="15">
      <c r="B22" s="23">
        <v>5</v>
      </c>
      <c r="C22" s="24" t="s">
        <v>32</v>
      </c>
      <c r="D22" s="25" t="str">
        <f>VLOOKUP(B22,'ET'!$B$5:$C$20,2,0)</f>
        <v>İSTANBUL TEKNİK ÜNİVERSİTESİ</v>
      </c>
      <c r="E22" s="26">
        <f>H21</f>
        <v>0</v>
      </c>
      <c r="F22" s="27">
        <f>G21</f>
        <v>3</v>
      </c>
      <c r="G22" s="28"/>
      <c r="H22" s="29"/>
      <c r="I22" s="30">
        <v>3</v>
      </c>
      <c r="J22" s="31">
        <v>1</v>
      </c>
      <c r="K22" s="30">
        <v>0</v>
      </c>
      <c r="L22" s="31">
        <v>3</v>
      </c>
      <c r="M22" s="26">
        <f>IF(G22="","",SUM(N22+O22))</f>
      </c>
      <c r="N22" s="32">
        <f t="shared" si="9"/>
        <v>1</v>
      </c>
      <c r="O22" s="27">
        <f t="shared" si="9"/>
        <v>2</v>
      </c>
      <c r="P22" s="26">
        <f>IF(C22="","",SUM(G22,I22,K22))</f>
        <v>3</v>
      </c>
      <c r="Q22" s="32">
        <f>IF(C22="","",SUM(H22,J22,L22))</f>
        <v>4</v>
      </c>
      <c r="R22" s="27">
        <f>P22-Q22</f>
        <v>-1</v>
      </c>
      <c r="S22" s="49">
        <f>(N22*2)+O22</f>
        <v>4</v>
      </c>
      <c r="T22" s="54">
        <v>3</v>
      </c>
      <c r="U22" s="9"/>
      <c r="V22" s="10"/>
      <c r="W22" s="10"/>
      <c r="X22" s="10"/>
      <c r="Y22" s="10"/>
      <c r="AA22" s="22">
        <f aca="true" t="shared" si="11" ref="AA22:AB24">IF(E22&gt;2,1,)</f>
        <v>0</v>
      </c>
      <c r="AB22" s="22">
        <f t="shared" si="11"/>
        <v>1</v>
      </c>
      <c r="AC22" s="22">
        <f>IF(I22&gt;2,1,)</f>
        <v>1</v>
      </c>
      <c r="AD22" s="22">
        <f>IF(J22&gt;2,1,)</f>
        <v>0</v>
      </c>
      <c r="AE22" s="22">
        <f>IF(K22&gt;2,1,)</f>
        <v>0</v>
      </c>
      <c r="AF22" s="22">
        <f>IF(L22&gt;2,1,)</f>
        <v>1</v>
      </c>
    </row>
    <row r="23" spans="2:32" ht="15">
      <c r="B23" s="23">
        <v>12</v>
      </c>
      <c r="C23" s="24" t="s">
        <v>33</v>
      </c>
      <c r="D23" s="25" t="str">
        <f>VLOOKUP(B23,'ET'!$B$5:$C$20,2,0)</f>
        <v>GİRESUN ÜNİVERSİTESİ</v>
      </c>
      <c r="E23" s="26">
        <f>J21</f>
        <v>0</v>
      </c>
      <c r="F23" s="27">
        <f>I21</f>
        <v>3</v>
      </c>
      <c r="G23" s="26">
        <f>J22</f>
        <v>1</v>
      </c>
      <c r="H23" s="27">
        <f>I22</f>
        <v>3</v>
      </c>
      <c r="I23" s="28"/>
      <c r="J23" s="29"/>
      <c r="K23" s="30">
        <v>1</v>
      </c>
      <c r="L23" s="31">
        <v>3</v>
      </c>
      <c r="M23" s="26">
        <f>IF(G23="","",SUM(N23+O23))</f>
        <v>3</v>
      </c>
      <c r="N23" s="32">
        <f t="shared" si="9"/>
        <v>0</v>
      </c>
      <c r="O23" s="27">
        <f t="shared" si="9"/>
        <v>3</v>
      </c>
      <c r="P23" s="26">
        <f>IF(C23="","",SUM(G23,I23,K23))</f>
        <v>2</v>
      </c>
      <c r="Q23" s="32">
        <f>IF(C23="","",SUM(H23,J23,L23))</f>
        <v>6</v>
      </c>
      <c r="R23" s="27">
        <f>P23-Q23</f>
        <v>-4</v>
      </c>
      <c r="S23" s="49">
        <f>(N23*2)+O23</f>
        <v>3</v>
      </c>
      <c r="T23" s="54">
        <v>4</v>
      </c>
      <c r="U23" s="9"/>
      <c r="V23" s="10"/>
      <c r="W23" s="10"/>
      <c r="X23" s="10"/>
      <c r="Y23" s="10"/>
      <c r="AA23" s="22">
        <f t="shared" si="11"/>
        <v>0</v>
      </c>
      <c r="AB23" s="22">
        <f t="shared" si="11"/>
        <v>1</v>
      </c>
      <c r="AC23" s="22">
        <f>IF(G23&gt;2,1,)</f>
        <v>0</v>
      </c>
      <c r="AD23" s="22">
        <f>IF(H23&gt;2,1,)</f>
        <v>1</v>
      </c>
      <c r="AE23" s="22">
        <f>IF(K23&gt;2,1,)</f>
        <v>0</v>
      </c>
      <c r="AF23" s="22">
        <f>IF(L23&gt;2,1,)</f>
        <v>1</v>
      </c>
    </row>
    <row r="24" spans="2:32" ht="15.75" thickBot="1">
      <c r="B24" s="33">
        <v>13</v>
      </c>
      <c r="C24" s="34" t="s">
        <v>34</v>
      </c>
      <c r="D24" s="35" t="str">
        <f>VLOOKUP(B24,'ET'!$B$5:$C$20,2,0)</f>
        <v>ANKARA ÜNİVERSİTESİ</v>
      </c>
      <c r="E24" s="36">
        <f>L21</f>
        <v>1</v>
      </c>
      <c r="F24" s="37">
        <f>K21</f>
        <v>3</v>
      </c>
      <c r="G24" s="36">
        <f>L22</f>
        <v>3</v>
      </c>
      <c r="H24" s="37">
        <f>K22</f>
        <v>0</v>
      </c>
      <c r="I24" s="36">
        <f>L23</f>
        <v>3</v>
      </c>
      <c r="J24" s="37">
        <f>K23</f>
        <v>1</v>
      </c>
      <c r="K24" s="38"/>
      <c r="L24" s="39"/>
      <c r="M24" s="36">
        <f>IF(G24="","",SUM(N24+O24))</f>
        <v>3</v>
      </c>
      <c r="N24" s="40">
        <f t="shared" si="9"/>
        <v>2</v>
      </c>
      <c r="O24" s="37">
        <f t="shared" si="9"/>
        <v>1</v>
      </c>
      <c r="P24" s="36">
        <f>IF(C24="","",SUM(G24,I24,K24))</f>
        <v>6</v>
      </c>
      <c r="Q24" s="40">
        <f>IF(C24="","",SUM(H24,J24,L24))</f>
        <v>1</v>
      </c>
      <c r="R24" s="37">
        <f>P24-Q24</f>
        <v>5</v>
      </c>
      <c r="S24" s="50">
        <f>(N24*2)+O24</f>
        <v>5</v>
      </c>
      <c r="T24" s="55">
        <v>2</v>
      </c>
      <c r="U24" s="9"/>
      <c r="V24" s="10"/>
      <c r="W24" s="10"/>
      <c r="X24" s="10"/>
      <c r="Y24" s="10"/>
      <c r="AA24" s="22">
        <f t="shared" si="11"/>
        <v>0</v>
      </c>
      <c r="AB24" s="22">
        <f t="shared" si="11"/>
        <v>1</v>
      </c>
      <c r="AC24" s="22">
        <f>IF(G24&gt;2,1,)</f>
        <v>1</v>
      </c>
      <c r="AD24" s="22">
        <f>IF(H24&gt;2,1,)</f>
        <v>0</v>
      </c>
      <c r="AE24" s="22">
        <f>IF(I24&gt;2,1,)</f>
        <v>1</v>
      </c>
      <c r="AF24" s="22">
        <f>IF(J24&gt;2,1,)</f>
        <v>0</v>
      </c>
    </row>
    <row r="25" ht="15.75" thickBot="1"/>
    <row r="26" spans="2:20" ht="15.75" thickBot="1">
      <c r="B26" s="96" t="s">
        <v>12</v>
      </c>
      <c r="C26" s="96" t="s">
        <v>13</v>
      </c>
      <c r="D26" s="97" t="s">
        <v>14</v>
      </c>
      <c r="E26" s="98" t="s">
        <v>15</v>
      </c>
      <c r="F26" s="98" t="s">
        <v>16</v>
      </c>
      <c r="G26" s="178" t="s">
        <v>17</v>
      </c>
      <c r="H26" s="178"/>
      <c r="I26" s="178"/>
      <c r="J26" s="178"/>
      <c r="K26" s="178"/>
      <c r="L26" s="178"/>
      <c r="M26" s="178"/>
      <c r="N26" s="178"/>
      <c r="O26" s="178"/>
      <c r="P26" s="178"/>
      <c r="Q26" s="98" t="s">
        <v>18</v>
      </c>
      <c r="R26" s="98" t="s">
        <v>3</v>
      </c>
      <c r="S26" s="175" t="s">
        <v>35</v>
      </c>
      <c r="T26" s="175"/>
    </row>
    <row r="27" spans="2:20" ht="15">
      <c r="B27" s="84">
        <v>1</v>
      </c>
      <c r="C27" s="192">
        <v>44694</v>
      </c>
      <c r="D27" s="85" t="str">
        <f>VLOOKUP(E27,'ET'!$B$5:$C$20,2,0)</f>
        <v>NİŞANTAŞI ÜNİVERSİTESİ</v>
      </c>
      <c r="E27" s="86">
        <v>1</v>
      </c>
      <c r="F27" s="86">
        <v>9</v>
      </c>
      <c r="G27" s="179" t="str">
        <f>VLOOKUP(F27,'ET'!$B$5:$C$20,2,0)</f>
        <v>FIRAT ÜNİVERSİTESİ</v>
      </c>
      <c r="H27" s="179" t="e">
        <f>VLOOKUP(I27,'ET'!$B$5:$C$20,2,0)</f>
        <v>#N/A</v>
      </c>
      <c r="I27" s="179" t="e">
        <f>VLOOKUP(J27,'ET'!$B$5:$C$20,2,0)</f>
        <v>#N/A</v>
      </c>
      <c r="J27" s="179" t="e">
        <f>VLOOKUP(K27,'ET'!$B$5:$C$20,2,0)</f>
        <v>#N/A</v>
      </c>
      <c r="K27" s="179" t="e">
        <f>VLOOKUP(L27,'ET'!$B$5:$C$20,2,0)</f>
        <v>#N/A</v>
      </c>
      <c r="L27" s="179" t="e">
        <f>VLOOKUP(M27,'ET'!$B$5:$C$20,2,0)</f>
        <v>#N/A</v>
      </c>
      <c r="M27" s="179" t="e">
        <f>VLOOKUP(N27,'ET'!$B$5:$C$20,2,0)</f>
        <v>#N/A</v>
      </c>
      <c r="N27" s="179" t="e">
        <f>VLOOKUP(O27,'ET'!$B$5:$C$20,2,0)</f>
        <v>#N/A</v>
      </c>
      <c r="O27" s="179" t="e">
        <f>VLOOKUP(P27,'ET'!$B$5:$C$20,2,0)</f>
        <v>#N/A</v>
      </c>
      <c r="P27" s="179" t="str">
        <f>VLOOKUP(Q27,'ET'!$B$5:$C$20,2,0)</f>
        <v>NİŞANTAŞI ÜNİVERSİTESİ</v>
      </c>
      <c r="Q27" s="87">
        <v>1</v>
      </c>
      <c r="R27" s="87">
        <v>1</v>
      </c>
      <c r="S27" s="169">
        <v>0.375</v>
      </c>
      <c r="T27" s="170"/>
    </row>
    <row r="28" spans="2:20" ht="15">
      <c r="B28" s="84">
        <v>2</v>
      </c>
      <c r="C28" s="193"/>
      <c r="D28" s="85" t="str">
        <f>VLOOKUP(E28,'ET'!$B$5:$C$20,2,0)</f>
        <v>ÇUKUROVA ÜNİVERSİTESİ</v>
      </c>
      <c r="E28" s="86">
        <v>8</v>
      </c>
      <c r="F28" s="86">
        <v>16</v>
      </c>
      <c r="G28" s="179" t="str">
        <f>VLOOKUP(F28,'ET'!$B$5:$C$20,2,0)</f>
        <v>DOKUZ EYLÜL ÜNİVERSİTESİ</v>
      </c>
      <c r="H28" s="179" t="e">
        <f>VLOOKUP(I28,'ET'!$B$5:$C$20,2,0)</f>
        <v>#N/A</v>
      </c>
      <c r="I28" s="179" t="e">
        <f>VLOOKUP(J28,'ET'!$B$5:$C$20,2,0)</f>
        <v>#N/A</v>
      </c>
      <c r="J28" s="179" t="e">
        <f>VLOOKUP(K28,'ET'!$B$5:$C$20,2,0)</f>
        <v>#N/A</v>
      </c>
      <c r="K28" s="179" t="e">
        <f>VLOOKUP(L28,'ET'!$B$5:$C$20,2,0)</f>
        <v>#N/A</v>
      </c>
      <c r="L28" s="179" t="e">
        <f>VLOOKUP(M28,'ET'!$B$5:$C$20,2,0)</f>
        <v>#N/A</v>
      </c>
      <c r="M28" s="179" t="e">
        <f>VLOOKUP(N28,'ET'!$B$5:$C$20,2,0)</f>
        <v>#N/A</v>
      </c>
      <c r="N28" s="179" t="e">
        <f>VLOOKUP(O28,'ET'!$B$5:$C$20,2,0)</f>
        <v>#N/A</v>
      </c>
      <c r="O28" s="179" t="e">
        <f>VLOOKUP(P28,'ET'!$B$5:$C$20,2,0)</f>
        <v>#N/A</v>
      </c>
      <c r="P28" s="179" t="str">
        <f>VLOOKUP(Q28,'ET'!$B$5:$C$20,2,0)</f>
        <v>NİŞANTAŞI ÜNİVERSİTESİ</v>
      </c>
      <c r="Q28" s="87">
        <v>1</v>
      </c>
      <c r="R28" s="87">
        <v>2</v>
      </c>
      <c r="S28" s="169">
        <v>0.375</v>
      </c>
      <c r="T28" s="170"/>
    </row>
    <row r="29" spans="2:20" ht="15">
      <c r="B29" s="84">
        <v>3</v>
      </c>
      <c r="C29" s="193"/>
      <c r="D29" s="85" t="str">
        <f>VLOOKUP(E29,'ET'!$B$5:$C$20,2,0)</f>
        <v>İSTANBUL AYDIN ÜNİVERSİTESİ</v>
      </c>
      <c r="E29" s="86">
        <v>2</v>
      </c>
      <c r="F29" s="86">
        <v>10</v>
      </c>
      <c r="G29" s="179" t="str">
        <f>VLOOKUP(F29,'ET'!$B$5:$C$20,2,0)</f>
        <v>MUĞLA SITKI KOÇMAN ÜNİVERSİTESİ</v>
      </c>
      <c r="H29" s="179" t="e">
        <f>VLOOKUP(I29,'ET'!$B$5:$C$20,2,0)</f>
        <v>#N/A</v>
      </c>
      <c r="I29" s="179" t="e">
        <f>VLOOKUP(J29,'ET'!$B$5:$C$20,2,0)</f>
        <v>#N/A</v>
      </c>
      <c r="J29" s="179" t="e">
        <f>VLOOKUP(K29,'ET'!$B$5:$C$20,2,0)</f>
        <v>#N/A</v>
      </c>
      <c r="K29" s="179" t="e">
        <f>VLOOKUP(L29,'ET'!$B$5:$C$20,2,0)</f>
        <v>#N/A</v>
      </c>
      <c r="L29" s="179" t="e">
        <f>VLOOKUP(M29,'ET'!$B$5:$C$20,2,0)</f>
        <v>#N/A</v>
      </c>
      <c r="M29" s="179" t="e">
        <f>VLOOKUP(N29,'ET'!$B$5:$C$20,2,0)</f>
        <v>#N/A</v>
      </c>
      <c r="N29" s="179" t="e">
        <f>VLOOKUP(O29,'ET'!$B$5:$C$20,2,0)</f>
        <v>#N/A</v>
      </c>
      <c r="O29" s="179" t="e">
        <f>VLOOKUP(P29,'ET'!$B$5:$C$20,2,0)</f>
        <v>#N/A</v>
      </c>
      <c r="P29" s="179" t="str">
        <f>VLOOKUP(Q29,'ET'!$B$5:$C$20,2,0)</f>
        <v>NİŞANTAŞI ÜNİVERSİTESİ</v>
      </c>
      <c r="Q29" s="87">
        <v>1</v>
      </c>
      <c r="R29" s="87">
        <v>3</v>
      </c>
      <c r="S29" s="169">
        <v>0.375</v>
      </c>
      <c r="T29" s="170"/>
    </row>
    <row r="30" spans="2:20" ht="15">
      <c r="B30" s="84">
        <v>4</v>
      </c>
      <c r="C30" s="193"/>
      <c r="D30" s="85" t="str">
        <f>VLOOKUP(E30,'ET'!$B$5:$C$20,2,0)</f>
        <v>ORTA DOĞU TEKNİK ÜNİVERSİTESİ</v>
      </c>
      <c r="E30" s="86">
        <v>7</v>
      </c>
      <c r="F30" s="86">
        <v>15</v>
      </c>
      <c r="G30" s="179" t="str">
        <f>VLOOKUP(F30,'ET'!$B$5:$C$20,2,0)</f>
        <v>HİTİT ÜNİVERSİTESİ</v>
      </c>
      <c r="H30" s="179" t="e">
        <f>VLOOKUP(I30,'ET'!$B$5:$C$20,2,0)</f>
        <v>#N/A</v>
      </c>
      <c r="I30" s="179" t="e">
        <f>VLOOKUP(J30,'ET'!$B$5:$C$20,2,0)</f>
        <v>#N/A</v>
      </c>
      <c r="J30" s="179" t="e">
        <f>VLOOKUP(K30,'ET'!$B$5:$C$20,2,0)</f>
        <v>#N/A</v>
      </c>
      <c r="K30" s="179" t="e">
        <f>VLOOKUP(L30,'ET'!$B$5:$C$20,2,0)</f>
        <v>#N/A</v>
      </c>
      <c r="L30" s="179" t="e">
        <f>VLOOKUP(M30,'ET'!$B$5:$C$20,2,0)</f>
        <v>#N/A</v>
      </c>
      <c r="M30" s="179" t="e">
        <f>VLOOKUP(N30,'ET'!$B$5:$C$20,2,0)</f>
        <v>#N/A</v>
      </c>
      <c r="N30" s="179" t="e">
        <f>VLOOKUP(O30,'ET'!$B$5:$C$20,2,0)</f>
        <v>#N/A</v>
      </c>
      <c r="O30" s="179" t="e">
        <f>VLOOKUP(P30,'ET'!$B$5:$C$20,2,0)</f>
        <v>#N/A</v>
      </c>
      <c r="P30" s="179" t="str">
        <f>VLOOKUP(Q30,'ET'!$B$5:$C$20,2,0)</f>
        <v>NİŞANTAŞI ÜNİVERSİTESİ</v>
      </c>
      <c r="Q30" s="87">
        <v>1</v>
      </c>
      <c r="R30" s="87">
        <v>4</v>
      </c>
      <c r="S30" s="169">
        <v>0.375</v>
      </c>
      <c r="T30" s="170"/>
    </row>
    <row r="31" spans="2:20" ht="15">
      <c r="B31" s="84">
        <v>5</v>
      </c>
      <c r="C31" s="193"/>
      <c r="D31" s="85" t="str">
        <f>VLOOKUP(E31,'ET'!$B$5:$C$20,2,0)</f>
        <v>MARMARA ÜNİVERSİTESİ</v>
      </c>
      <c r="E31" s="86">
        <v>3</v>
      </c>
      <c r="F31" s="86">
        <v>11</v>
      </c>
      <c r="G31" s="179" t="str">
        <f>VLOOKUP(F31,'ET'!$B$5:$C$20,2,0)</f>
        <v>ÖZYEĞİN ÜNİVERSİTESİ</v>
      </c>
      <c r="H31" s="179" t="e">
        <f>VLOOKUP(I31,'ET'!$B$5:$C$20,2,0)</f>
        <v>#N/A</v>
      </c>
      <c r="I31" s="179" t="e">
        <f>VLOOKUP(J31,'ET'!$B$5:$C$20,2,0)</f>
        <v>#N/A</v>
      </c>
      <c r="J31" s="179" t="e">
        <f>VLOOKUP(K31,'ET'!$B$5:$C$20,2,0)</f>
        <v>#N/A</v>
      </c>
      <c r="K31" s="179" t="e">
        <f>VLOOKUP(L31,'ET'!$B$5:$C$20,2,0)</f>
        <v>#N/A</v>
      </c>
      <c r="L31" s="179" t="e">
        <f>VLOOKUP(M31,'ET'!$B$5:$C$20,2,0)</f>
        <v>#N/A</v>
      </c>
      <c r="M31" s="179" t="e">
        <f>VLOOKUP(N31,'ET'!$B$5:$C$20,2,0)</f>
        <v>#N/A</v>
      </c>
      <c r="N31" s="179" t="e">
        <f>VLOOKUP(O31,'ET'!$B$5:$C$20,2,0)</f>
        <v>#N/A</v>
      </c>
      <c r="O31" s="179" t="e">
        <f>VLOOKUP(P31,'ET'!$B$5:$C$20,2,0)</f>
        <v>#N/A</v>
      </c>
      <c r="P31" s="179" t="str">
        <f>VLOOKUP(Q31,'ET'!$B$5:$C$20,2,0)</f>
        <v>NİŞANTAŞI ÜNİVERSİTESİ</v>
      </c>
      <c r="Q31" s="87">
        <v>1</v>
      </c>
      <c r="R31" s="87">
        <v>5</v>
      </c>
      <c r="S31" s="169">
        <v>0.375</v>
      </c>
      <c r="T31" s="170"/>
    </row>
    <row r="32" spans="2:20" ht="15">
      <c r="B32" s="84">
        <v>6</v>
      </c>
      <c r="C32" s="193"/>
      <c r="D32" s="85" t="str">
        <f>VLOOKUP(E32,'ET'!$B$5:$C$20,2,0)</f>
        <v>İSTANBUL BİLGİ ÜNİVERSİTESİ</v>
      </c>
      <c r="E32" s="86">
        <v>6</v>
      </c>
      <c r="F32" s="86">
        <v>14</v>
      </c>
      <c r="G32" s="179" t="str">
        <f>VLOOKUP(F32,'ET'!$B$5:$C$20,2,0)</f>
        <v>GAZİ ÜNİVERSİTESİ</v>
      </c>
      <c r="H32" s="179" t="e">
        <f>VLOOKUP(I32,'ET'!$B$5:$C$20,2,0)</f>
        <v>#N/A</v>
      </c>
      <c r="I32" s="179" t="e">
        <f>VLOOKUP(J32,'ET'!$B$5:$C$20,2,0)</f>
        <v>#N/A</v>
      </c>
      <c r="J32" s="179" t="e">
        <f>VLOOKUP(K32,'ET'!$B$5:$C$20,2,0)</f>
        <v>#N/A</v>
      </c>
      <c r="K32" s="179" t="e">
        <f>VLOOKUP(L32,'ET'!$B$5:$C$20,2,0)</f>
        <v>#N/A</v>
      </c>
      <c r="L32" s="179" t="e">
        <f>VLOOKUP(M32,'ET'!$B$5:$C$20,2,0)</f>
        <v>#N/A</v>
      </c>
      <c r="M32" s="179" t="e">
        <f>VLOOKUP(N32,'ET'!$B$5:$C$20,2,0)</f>
        <v>#N/A</v>
      </c>
      <c r="N32" s="179" t="e">
        <f>VLOOKUP(O32,'ET'!$B$5:$C$20,2,0)</f>
        <v>#N/A</v>
      </c>
      <c r="O32" s="179" t="e">
        <f>VLOOKUP(P32,'ET'!$B$5:$C$20,2,0)</f>
        <v>#N/A</v>
      </c>
      <c r="P32" s="179" t="str">
        <f>VLOOKUP(Q32,'ET'!$B$5:$C$20,2,0)</f>
        <v>NİŞANTAŞI ÜNİVERSİTESİ</v>
      </c>
      <c r="Q32" s="87">
        <v>1</v>
      </c>
      <c r="R32" s="87">
        <v>6</v>
      </c>
      <c r="S32" s="169">
        <v>0.375</v>
      </c>
      <c r="T32" s="170"/>
    </row>
    <row r="33" spans="2:20" ht="15">
      <c r="B33" s="84">
        <v>7</v>
      </c>
      <c r="C33" s="193"/>
      <c r="D33" s="85" t="str">
        <f>VLOOKUP(E33,'ET'!$B$5:$C$20,2,0)</f>
        <v>GİRNE AMERİKAN ÜNİVERSİTESİ</v>
      </c>
      <c r="E33" s="86">
        <v>4</v>
      </c>
      <c r="F33" s="86">
        <v>12</v>
      </c>
      <c r="G33" s="179" t="str">
        <f>VLOOKUP(F33,'ET'!$B$5:$C$20,2,0)</f>
        <v>GİRESUN ÜNİVERSİTESİ</v>
      </c>
      <c r="H33" s="179" t="e">
        <f>VLOOKUP(I33,'ET'!$B$5:$C$20,2,0)</f>
        <v>#N/A</v>
      </c>
      <c r="I33" s="179" t="e">
        <f>VLOOKUP(J33,'ET'!$B$5:$C$20,2,0)</f>
        <v>#N/A</v>
      </c>
      <c r="J33" s="179" t="e">
        <f>VLOOKUP(K33,'ET'!$B$5:$C$20,2,0)</f>
        <v>#N/A</v>
      </c>
      <c r="K33" s="179" t="e">
        <f>VLOOKUP(L33,'ET'!$B$5:$C$20,2,0)</f>
        <v>#N/A</v>
      </c>
      <c r="L33" s="179" t="e">
        <f>VLOOKUP(M33,'ET'!$B$5:$C$20,2,0)</f>
        <v>#N/A</v>
      </c>
      <c r="M33" s="179" t="e">
        <f>VLOOKUP(N33,'ET'!$B$5:$C$20,2,0)</f>
        <v>#N/A</v>
      </c>
      <c r="N33" s="179" t="e">
        <f>VLOOKUP(O33,'ET'!$B$5:$C$20,2,0)</f>
        <v>#N/A</v>
      </c>
      <c r="O33" s="179" t="e">
        <f>VLOOKUP(P33,'ET'!$B$5:$C$20,2,0)</f>
        <v>#N/A</v>
      </c>
      <c r="P33" s="179" t="str">
        <f>VLOOKUP(Q33,'ET'!$B$5:$C$20,2,0)</f>
        <v>NİŞANTAŞI ÜNİVERSİTESİ</v>
      </c>
      <c r="Q33" s="87">
        <v>1</v>
      </c>
      <c r="R33" s="87">
        <v>7</v>
      </c>
      <c r="S33" s="169">
        <v>0.375</v>
      </c>
      <c r="T33" s="170"/>
    </row>
    <row r="34" spans="2:20" ht="15.75" thickBot="1">
      <c r="B34" s="88">
        <v>8</v>
      </c>
      <c r="C34" s="194"/>
      <c r="D34" s="89" t="str">
        <f>VLOOKUP(E34,'ET'!$B$5:$C$20,2,0)</f>
        <v>İSTANBUL TEKNİK ÜNİVERSİTESİ</v>
      </c>
      <c r="E34" s="90">
        <v>5</v>
      </c>
      <c r="F34" s="90">
        <v>13</v>
      </c>
      <c r="G34" s="181" t="str">
        <f>VLOOKUP(F34,'ET'!$B$5:$C$20,2,0)</f>
        <v>ANKARA ÜNİVERSİTESİ</v>
      </c>
      <c r="H34" s="181" t="e">
        <f>VLOOKUP(I34,'ET'!$B$5:$C$20,2,0)</f>
        <v>#N/A</v>
      </c>
      <c r="I34" s="181" t="e">
        <f>VLOOKUP(J34,'ET'!$B$5:$C$20,2,0)</f>
        <v>#N/A</v>
      </c>
      <c r="J34" s="181" t="e">
        <f>VLOOKUP(K34,'ET'!$B$5:$C$20,2,0)</f>
        <v>#N/A</v>
      </c>
      <c r="K34" s="181" t="e">
        <f>VLOOKUP(L34,'ET'!$B$5:$C$20,2,0)</f>
        <v>#N/A</v>
      </c>
      <c r="L34" s="181" t="e">
        <f>VLOOKUP(M34,'ET'!$B$5:$C$20,2,0)</f>
        <v>#N/A</v>
      </c>
      <c r="M34" s="181" t="e">
        <f>VLOOKUP(N34,'ET'!$B$5:$C$20,2,0)</f>
        <v>#N/A</v>
      </c>
      <c r="N34" s="181" t="e">
        <f>VLOOKUP(O34,'ET'!$B$5:$C$20,2,0)</f>
        <v>#N/A</v>
      </c>
      <c r="O34" s="181" t="e">
        <f>VLOOKUP(P34,'ET'!$B$5:$C$20,2,0)</f>
        <v>#N/A</v>
      </c>
      <c r="P34" s="181" t="str">
        <f>VLOOKUP(Q34,'ET'!$B$5:$C$20,2,0)</f>
        <v>NİŞANTAŞI ÜNİVERSİTESİ</v>
      </c>
      <c r="Q34" s="91">
        <v>1</v>
      </c>
      <c r="R34" s="91">
        <v>8</v>
      </c>
      <c r="S34" s="171">
        <v>0.375</v>
      </c>
      <c r="T34" s="172"/>
    </row>
    <row r="35" spans="2:20" ht="15">
      <c r="B35" s="92">
        <v>9</v>
      </c>
      <c r="C35" s="192">
        <v>44694</v>
      </c>
      <c r="D35" s="93" t="str">
        <f>VLOOKUP(E35,'ET'!$B$5:$C$20,2,0)</f>
        <v>NİŞANTAŞI ÜNİVERSİTESİ</v>
      </c>
      <c r="E35" s="94">
        <v>1</v>
      </c>
      <c r="F35" s="94">
        <v>16</v>
      </c>
      <c r="G35" s="182" t="str">
        <f>VLOOKUP(F35,'ET'!$B$5:$C$20,2,0)</f>
        <v>DOKUZ EYLÜL ÜNİVERSİTESİ</v>
      </c>
      <c r="H35" s="182" t="e">
        <f>VLOOKUP(I35,'ET'!$B$5:$C$20,2,0)</f>
        <v>#N/A</v>
      </c>
      <c r="I35" s="182" t="e">
        <f>VLOOKUP(J35,'ET'!$B$5:$C$20,2,0)</f>
        <v>#N/A</v>
      </c>
      <c r="J35" s="182" t="e">
        <f>VLOOKUP(K35,'ET'!$B$5:$C$20,2,0)</f>
        <v>#N/A</v>
      </c>
      <c r="K35" s="182" t="e">
        <f>VLOOKUP(L35,'ET'!$B$5:$C$20,2,0)</f>
        <v>#N/A</v>
      </c>
      <c r="L35" s="182" t="e">
        <f>VLOOKUP(M35,'ET'!$B$5:$C$20,2,0)</f>
        <v>#N/A</v>
      </c>
      <c r="M35" s="182" t="e">
        <f>VLOOKUP(N35,'ET'!$B$5:$C$20,2,0)</f>
        <v>#N/A</v>
      </c>
      <c r="N35" s="182" t="e">
        <f>VLOOKUP(O35,'ET'!$B$5:$C$20,2,0)</f>
        <v>#N/A</v>
      </c>
      <c r="O35" s="182" t="e">
        <f>VLOOKUP(P35,'ET'!$B$5:$C$20,2,0)</f>
        <v>#N/A</v>
      </c>
      <c r="P35" s="182" t="str">
        <f>VLOOKUP(Q35,'ET'!$B$5:$C$20,2,0)</f>
        <v>İSTANBUL AYDIN ÜNİVERSİTESİ</v>
      </c>
      <c r="Q35" s="95">
        <v>2</v>
      </c>
      <c r="R35" s="95">
        <v>1</v>
      </c>
      <c r="S35" s="176">
        <v>0.59375</v>
      </c>
      <c r="T35" s="177"/>
    </row>
    <row r="36" spans="2:20" ht="15">
      <c r="B36" s="84">
        <v>10</v>
      </c>
      <c r="C36" s="193"/>
      <c r="D36" s="85" t="str">
        <f>VLOOKUP(E36,'ET'!$B$5:$C$20,2,0)</f>
        <v>ÇUKUROVA ÜNİVERSİTESİ</v>
      </c>
      <c r="E36" s="86">
        <v>8</v>
      </c>
      <c r="F36" s="86">
        <v>9</v>
      </c>
      <c r="G36" s="179" t="str">
        <f>VLOOKUP(F36,'ET'!$B$5:$C$20,2,0)</f>
        <v>FIRAT ÜNİVERSİTESİ</v>
      </c>
      <c r="H36" s="179" t="e">
        <f>VLOOKUP(I36,'ET'!$B$5:$C$20,2,0)</f>
        <v>#N/A</v>
      </c>
      <c r="I36" s="179" t="e">
        <f>VLOOKUP(J36,'ET'!$B$5:$C$20,2,0)</f>
        <v>#N/A</v>
      </c>
      <c r="J36" s="179" t="e">
        <f>VLOOKUP(K36,'ET'!$B$5:$C$20,2,0)</f>
        <v>#N/A</v>
      </c>
      <c r="K36" s="179" t="e">
        <f>VLOOKUP(L36,'ET'!$B$5:$C$20,2,0)</f>
        <v>#N/A</v>
      </c>
      <c r="L36" s="179" t="e">
        <f>VLOOKUP(M36,'ET'!$B$5:$C$20,2,0)</f>
        <v>#N/A</v>
      </c>
      <c r="M36" s="179" t="e">
        <f>VLOOKUP(N36,'ET'!$B$5:$C$20,2,0)</f>
        <v>#N/A</v>
      </c>
      <c r="N36" s="179" t="e">
        <f>VLOOKUP(O36,'ET'!$B$5:$C$20,2,0)</f>
        <v>#N/A</v>
      </c>
      <c r="O36" s="179" t="e">
        <f>VLOOKUP(P36,'ET'!$B$5:$C$20,2,0)</f>
        <v>#N/A</v>
      </c>
      <c r="P36" s="179" t="str">
        <f>VLOOKUP(Q36,'ET'!$B$5:$C$20,2,0)</f>
        <v>İSTANBUL AYDIN ÜNİVERSİTESİ</v>
      </c>
      <c r="Q36" s="87">
        <v>2</v>
      </c>
      <c r="R36" s="87">
        <v>2</v>
      </c>
      <c r="S36" s="169">
        <v>0.59375</v>
      </c>
      <c r="T36" s="170"/>
    </row>
    <row r="37" spans="2:20" ht="15">
      <c r="B37" s="84">
        <v>11</v>
      </c>
      <c r="C37" s="193"/>
      <c r="D37" s="85" t="str">
        <f>VLOOKUP(E37,'ET'!$B$5:$C$20,2,0)</f>
        <v>İSTANBUL AYDIN ÜNİVERSİTESİ</v>
      </c>
      <c r="E37" s="86">
        <v>2</v>
      </c>
      <c r="F37" s="86">
        <v>15</v>
      </c>
      <c r="G37" s="179" t="str">
        <f>VLOOKUP(F37,'ET'!$B$5:$C$20,2,0)</f>
        <v>HİTİT ÜNİVERSİTESİ</v>
      </c>
      <c r="H37" s="179" t="e">
        <f>VLOOKUP(I37,'ET'!$B$5:$C$20,2,0)</f>
        <v>#N/A</v>
      </c>
      <c r="I37" s="179" t="e">
        <f>VLOOKUP(J37,'ET'!$B$5:$C$20,2,0)</f>
        <v>#N/A</v>
      </c>
      <c r="J37" s="179" t="e">
        <f>VLOOKUP(K37,'ET'!$B$5:$C$20,2,0)</f>
        <v>#N/A</v>
      </c>
      <c r="K37" s="179" t="e">
        <f>VLOOKUP(L37,'ET'!$B$5:$C$20,2,0)</f>
        <v>#N/A</v>
      </c>
      <c r="L37" s="179" t="e">
        <f>VLOOKUP(M37,'ET'!$B$5:$C$20,2,0)</f>
        <v>#N/A</v>
      </c>
      <c r="M37" s="179" t="e">
        <f>VLOOKUP(N37,'ET'!$B$5:$C$20,2,0)</f>
        <v>#N/A</v>
      </c>
      <c r="N37" s="179" t="e">
        <f>VLOOKUP(O37,'ET'!$B$5:$C$20,2,0)</f>
        <v>#N/A</v>
      </c>
      <c r="O37" s="179" t="e">
        <f>VLOOKUP(P37,'ET'!$B$5:$C$20,2,0)</f>
        <v>#N/A</v>
      </c>
      <c r="P37" s="179" t="str">
        <f>VLOOKUP(Q37,'ET'!$B$5:$C$20,2,0)</f>
        <v>İSTANBUL AYDIN ÜNİVERSİTESİ</v>
      </c>
      <c r="Q37" s="87">
        <v>2</v>
      </c>
      <c r="R37" s="87">
        <v>3</v>
      </c>
      <c r="S37" s="169">
        <v>0.59375</v>
      </c>
      <c r="T37" s="170"/>
    </row>
    <row r="38" spans="2:20" ht="15">
      <c r="B38" s="84">
        <v>12</v>
      </c>
      <c r="C38" s="193"/>
      <c r="D38" s="85" t="str">
        <f>VLOOKUP(E38,'ET'!$B$5:$C$20,2,0)</f>
        <v>ORTA DOĞU TEKNİK ÜNİVERSİTESİ</v>
      </c>
      <c r="E38" s="86">
        <v>7</v>
      </c>
      <c r="F38" s="86">
        <v>10</v>
      </c>
      <c r="G38" s="179" t="str">
        <f>VLOOKUP(F38,'ET'!$B$5:$C$20,2,0)</f>
        <v>MUĞLA SITKI KOÇMAN ÜNİVERSİTESİ</v>
      </c>
      <c r="H38" s="179" t="e">
        <f>VLOOKUP(I38,'ET'!$B$5:$C$20,2,0)</f>
        <v>#N/A</v>
      </c>
      <c r="I38" s="179" t="e">
        <f>VLOOKUP(J38,'ET'!$B$5:$C$20,2,0)</f>
        <v>#N/A</v>
      </c>
      <c r="J38" s="179" t="e">
        <f>VLOOKUP(K38,'ET'!$B$5:$C$20,2,0)</f>
        <v>#N/A</v>
      </c>
      <c r="K38" s="179" t="e">
        <f>VLOOKUP(L38,'ET'!$B$5:$C$20,2,0)</f>
        <v>#N/A</v>
      </c>
      <c r="L38" s="179" t="e">
        <f>VLOOKUP(M38,'ET'!$B$5:$C$20,2,0)</f>
        <v>#N/A</v>
      </c>
      <c r="M38" s="179" t="e">
        <f>VLOOKUP(N38,'ET'!$B$5:$C$20,2,0)</f>
        <v>#N/A</v>
      </c>
      <c r="N38" s="179" t="e">
        <f>VLOOKUP(O38,'ET'!$B$5:$C$20,2,0)</f>
        <v>#N/A</v>
      </c>
      <c r="O38" s="179" t="e">
        <f>VLOOKUP(P38,'ET'!$B$5:$C$20,2,0)</f>
        <v>#N/A</v>
      </c>
      <c r="P38" s="179" t="str">
        <f>VLOOKUP(Q38,'ET'!$B$5:$C$20,2,0)</f>
        <v>İSTANBUL AYDIN ÜNİVERSİTESİ</v>
      </c>
      <c r="Q38" s="87">
        <v>2</v>
      </c>
      <c r="R38" s="87">
        <v>4</v>
      </c>
      <c r="S38" s="169">
        <v>0.59375</v>
      </c>
      <c r="T38" s="170"/>
    </row>
    <row r="39" spans="2:20" ht="15">
      <c r="B39" s="84">
        <v>13</v>
      </c>
      <c r="C39" s="193"/>
      <c r="D39" s="85" t="str">
        <f>VLOOKUP(E39,'ET'!$B$5:$C$20,2,0)</f>
        <v>MARMARA ÜNİVERSİTESİ</v>
      </c>
      <c r="E39" s="86">
        <v>3</v>
      </c>
      <c r="F39" s="86">
        <v>14</v>
      </c>
      <c r="G39" s="179" t="str">
        <f>VLOOKUP(F39,'ET'!$B$5:$C$20,2,0)</f>
        <v>GAZİ ÜNİVERSİTESİ</v>
      </c>
      <c r="H39" s="179" t="e">
        <f>VLOOKUP(I39,'ET'!$B$5:$C$20,2,0)</f>
        <v>#N/A</v>
      </c>
      <c r="I39" s="179" t="e">
        <f>VLOOKUP(J39,'ET'!$B$5:$C$20,2,0)</f>
        <v>#N/A</v>
      </c>
      <c r="J39" s="179" t="e">
        <f>VLOOKUP(K39,'ET'!$B$5:$C$20,2,0)</f>
        <v>#N/A</v>
      </c>
      <c r="K39" s="179" t="e">
        <f>VLOOKUP(L39,'ET'!$B$5:$C$20,2,0)</f>
        <v>#N/A</v>
      </c>
      <c r="L39" s="179" t="e">
        <f>VLOOKUP(M39,'ET'!$B$5:$C$20,2,0)</f>
        <v>#N/A</v>
      </c>
      <c r="M39" s="179" t="e">
        <f>VLOOKUP(N39,'ET'!$B$5:$C$20,2,0)</f>
        <v>#N/A</v>
      </c>
      <c r="N39" s="179" t="e">
        <f>VLOOKUP(O39,'ET'!$B$5:$C$20,2,0)</f>
        <v>#N/A</v>
      </c>
      <c r="O39" s="179" t="e">
        <f>VLOOKUP(P39,'ET'!$B$5:$C$20,2,0)</f>
        <v>#N/A</v>
      </c>
      <c r="P39" s="179" t="str">
        <f>VLOOKUP(Q39,'ET'!$B$5:$C$20,2,0)</f>
        <v>İSTANBUL AYDIN ÜNİVERSİTESİ</v>
      </c>
      <c r="Q39" s="87">
        <v>2</v>
      </c>
      <c r="R39" s="87">
        <v>5</v>
      </c>
      <c r="S39" s="169">
        <v>0.59375</v>
      </c>
      <c r="T39" s="170"/>
    </row>
    <row r="40" spans="2:20" ht="15">
      <c r="B40" s="84">
        <v>14</v>
      </c>
      <c r="C40" s="193"/>
      <c r="D40" s="85" t="str">
        <f>VLOOKUP(E40,'ET'!$B$5:$C$20,2,0)</f>
        <v>İSTANBUL BİLGİ ÜNİVERSİTESİ</v>
      </c>
      <c r="E40" s="86">
        <v>6</v>
      </c>
      <c r="F40" s="86">
        <v>11</v>
      </c>
      <c r="G40" s="179" t="str">
        <f>VLOOKUP(F40,'ET'!$B$5:$C$20,2,0)</f>
        <v>ÖZYEĞİN ÜNİVERSİTESİ</v>
      </c>
      <c r="H40" s="179" t="e">
        <f>VLOOKUP(I40,'ET'!$B$5:$C$20,2,0)</f>
        <v>#N/A</v>
      </c>
      <c r="I40" s="179" t="e">
        <f>VLOOKUP(J40,'ET'!$B$5:$C$20,2,0)</f>
        <v>#N/A</v>
      </c>
      <c r="J40" s="179" t="e">
        <f>VLOOKUP(K40,'ET'!$B$5:$C$20,2,0)</f>
        <v>#N/A</v>
      </c>
      <c r="K40" s="179" t="e">
        <f>VLOOKUP(L40,'ET'!$B$5:$C$20,2,0)</f>
        <v>#N/A</v>
      </c>
      <c r="L40" s="179" t="e">
        <f>VLOOKUP(M40,'ET'!$B$5:$C$20,2,0)</f>
        <v>#N/A</v>
      </c>
      <c r="M40" s="179" t="e">
        <f>VLOOKUP(N40,'ET'!$B$5:$C$20,2,0)</f>
        <v>#N/A</v>
      </c>
      <c r="N40" s="179" t="e">
        <f>VLOOKUP(O40,'ET'!$B$5:$C$20,2,0)</f>
        <v>#N/A</v>
      </c>
      <c r="O40" s="179" t="e">
        <f>VLOOKUP(P40,'ET'!$B$5:$C$20,2,0)</f>
        <v>#N/A</v>
      </c>
      <c r="P40" s="179" t="str">
        <f>VLOOKUP(Q40,'ET'!$B$5:$C$20,2,0)</f>
        <v>İSTANBUL AYDIN ÜNİVERSİTESİ</v>
      </c>
      <c r="Q40" s="87">
        <v>2</v>
      </c>
      <c r="R40" s="87">
        <v>6</v>
      </c>
      <c r="S40" s="169">
        <v>0.59375</v>
      </c>
      <c r="T40" s="170"/>
    </row>
    <row r="41" spans="2:20" ht="15">
      <c r="B41" s="84">
        <v>15</v>
      </c>
      <c r="C41" s="193"/>
      <c r="D41" s="85" t="str">
        <f>VLOOKUP(E41,'ET'!$B$5:$C$20,2,0)</f>
        <v>GİRNE AMERİKAN ÜNİVERSİTESİ</v>
      </c>
      <c r="E41" s="86">
        <v>4</v>
      </c>
      <c r="F41" s="86">
        <v>13</v>
      </c>
      <c r="G41" s="179" t="str">
        <f>VLOOKUP(F41,'ET'!$B$5:$C$20,2,0)</f>
        <v>ANKARA ÜNİVERSİTESİ</v>
      </c>
      <c r="H41" s="179" t="e">
        <f>VLOOKUP(I41,'ET'!$B$5:$C$20,2,0)</f>
        <v>#N/A</v>
      </c>
      <c r="I41" s="179" t="e">
        <f>VLOOKUP(J41,'ET'!$B$5:$C$20,2,0)</f>
        <v>#N/A</v>
      </c>
      <c r="J41" s="179" t="e">
        <f>VLOOKUP(K41,'ET'!$B$5:$C$20,2,0)</f>
        <v>#N/A</v>
      </c>
      <c r="K41" s="179" t="e">
        <f>VLOOKUP(L41,'ET'!$B$5:$C$20,2,0)</f>
        <v>#N/A</v>
      </c>
      <c r="L41" s="179" t="e">
        <f>VLOOKUP(M41,'ET'!$B$5:$C$20,2,0)</f>
        <v>#N/A</v>
      </c>
      <c r="M41" s="179" t="e">
        <f>VLOOKUP(N41,'ET'!$B$5:$C$20,2,0)</f>
        <v>#N/A</v>
      </c>
      <c r="N41" s="179" t="e">
        <f>VLOOKUP(O41,'ET'!$B$5:$C$20,2,0)</f>
        <v>#N/A</v>
      </c>
      <c r="O41" s="179" t="e">
        <f>VLOOKUP(P41,'ET'!$B$5:$C$20,2,0)</f>
        <v>#N/A</v>
      </c>
      <c r="P41" s="179" t="str">
        <f>VLOOKUP(Q41,'ET'!$B$5:$C$20,2,0)</f>
        <v>İSTANBUL AYDIN ÜNİVERSİTESİ</v>
      </c>
      <c r="Q41" s="87">
        <v>2</v>
      </c>
      <c r="R41" s="87">
        <v>7</v>
      </c>
      <c r="S41" s="169">
        <v>0.59375</v>
      </c>
      <c r="T41" s="170"/>
    </row>
    <row r="42" spans="2:20" ht="15.75" thickBot="1">
      <c r="B42" s="88">
        <v>16</v>
      </c>
      <c r="C42" s="194"/>
      <c r="D42" s="89" t="str">
        <f>VLOOKUP(E42,'ET'!$B$5:$C$20,2,0)</f>
        <v>İSTANBUL TEKNİK ÜNİVERSİTESİ</v>
      </c>
      <c r="E42" s="90">
        <v>5</v>
      </c>
      <c r="F42" s="90">
        <v>12</v>
      </c>
      <c r="G42" s="181" t="str">
        <f>VLOOKUP(F42,'ET'!$B$5:$C$20,2,0)</f>
        <v>GİRESUN ÜNİVERSİTESİ</v>
      </c>
      <c r="H42" s="181" t="e">
        <f>VLOOKUP(I42,'ET'!$B$5:$C$20,2,0)</f>
        <v>#N/A</v>
      </c>
      <c r="I42" s="181" t="e">
        <f>VLOOKUP(J42,'ET'!$B$5:$C$20,2,0)</f>
        <v>#N/A</v>
      </c>
      <c r="J42" s="181" t="e">
        <f>VLOOKUP(K42,'ET'!$B$5:$C$20,2,0)</f>
        <v>#N/A</v>
      </c>
      <c r="K42" s="181" t="e">
        <f>VLOOKUP(L42,'ET'!$B$5:$C$20,2,0)</f>
        <v>#N/A</v>
      </c>
      <c r="L42" s="181" t="e">
        <f>VLOOKUP(M42,'ET'!$B$5:$C$20,2,0)</f>
        <v>#N/A</v>
      </c>
      <c r="M42" s="181" t="e">
        <f>VLOOKUP(N42,'ET'!$B$5:$C$20,2,0)</f>
        <v>#N/A</v>
      </c>
      <c r="N42" s="181" t="e">
        <f>VLOOKUP(O42,'ET'!$B$5:$C$20,2,0)</f>
        <v>#N/A</v>
      </c>
      <c r="O42" s="181" t="e">
        <f>VLOOKUP(P42,'ET'!$B$5:$C$20,2,0)</f>
        <v>#N/A</v>
      </c>
      <c r="P42" s="181" t="str">
        <f>VLOOKUP(Q42,'ET'!$B$5:$C$20,2,0)</f>
        <v>İSTANBUL AYDIN ÜNİVERSİTESİ</v>
      </c>
      <c r="Q42" s="91">
        <v>2</v>
      </c>
      <c r="R42" s="91">
        <v>8</v>
      </c>
      <c r="S42" s="171">
        <v>0.59375</v>
      </c>
      <c r="T42" s="172"/>
    </row>
    <row r="43" spans="2:20" ht="15">
      <c r="B43" s="1">
        <v>17</v>
      </c>
      <c r="C43" s="192">
        <v>44695</v>
      </c>
      <c r="D43" s="2" t="str">
        <f>VLOOKUP(E43,'ET'!$B$5:$C$20,2,0)</f>
        <v>NİŞANTAŞI ÜNİVERSİTESİ</v>
      </c>
      <c r="E43" s="74">
        <v>1</v>
      </c>
      <c r="F43" s="74">
        <v>8</v>
      </c>
      <c r="G43" s="180" t="str">
        <f>VLOOKUP(F43,'ET'!$B$5:$C$20,2,0)</f>
        <v>ÇUKUROVA ÜNİVERSİTESİ</v>
      </c>
      <c r="H43" s="180" t="e">
        <f>VLOOKUP(I43,'ET'!$B$5:$C$20,2,0)</f>
        <v>#N/A</v>
      </c>
      <c r="I43" s="180" t="e">
        <f>VLOOKUP(J43,'ET'!$B$5:$C$20,2,0)</f>
        <v>#N/A</v>
      </c>
      <c r="J43" s="180" t="e">
        <f>VLOOKUP(K43,'ET'!$B$5:$C$20,2,0)</f>
        <v>#N/A</v>
      </c>
      <c r="K43" s="180" t="e">
        <f>VLOOKUP(L43,'ET'!$B$5:$C$20,2,0)</f>
        <v>#N/A</v>
      </c>
      <c r="L43" s="180" t="e">
        <f>VLOOKUP(M43,'ET'!$B$5:$C$20,2,0)</f>
        <v>#N/A</v>
      </c>
      <c r="M43" s="180" t="e">
        <f>VLOOKUP(N43,'ET'!$B$5:$C$20,2,0)</f>
        <v>#N/A</v>
      </c>
      <c r="N43" s="180" t="e">
        <f>VLOOKUP(O43,'ET'!$B$5:$C$20,2,0)</f>
        <v>#N/A</v>
      </c>
      <c r="O43" s="180" t="e">
        <f>VLOOKUP(P43,'ET'!$B$5:$C$20,2,0)</f>
        <v>#N/A</v>
      </c>
      <c r="P43" s="180" t="str">
        <f>VLOOKUP(Q43,'ET'!$B$5:$C$20,2,0)</f>
        <v>MARMARA ÜNİVERSİTESİ</v>
      </c>
      <c r="Q43" s="3">
        <v>3</v>
      </c>
      <c r="R43" s="3">
        <v>1</v>
      </c>
      <c r="S43" s="173">
        <v>0.53125</v>
      </c>
      <c r="T43" s="174"/>
    </row>
    <row r="44" spans="2:20" ht="15">
      <c r="B44" s="1">
        <v>18</v>
      </c>
      <c r="C44" s="193"/>
      <c r="D44" s="2" t="str">
        <f>VLOOKUP(E44,'ET'!$B$5:$C$20,2,0)</f>
        <v>FIRAT ÜNİVERSİTESİ</v>
      </c>
      <c r="E44" s="74">
        <v>9</v>
      </c>
      <c r="F44" s="74">
        <v>16</v>
      </c>
      <c r="G44" s="180" t="str">
        <f>VLOOKUP(F44,'ET'!$B$5:$C$20,2,0)</f>
        <v>DOKUZ EYLÜL ÜNİVERSİTESİ</v>
      </c>
      <c r="H44" s="180" t="e">
        <f>VLOOKUP(I44,'ET'!$B$5:$C$20,2,0)</f>
        <v>#N/A</v>
      </c>
      <c r="I44" s="180" t="e">
        <f>VLOOKUP(J44,'ET'!$B$5:$C$20,2,0)</f>
        <v>#N/A</v>
      </c>
      <c r="J44" s="180" t="e">
        <f>VLOOKUP(K44,'ET'!$B$5:$C$20,2,0)</f>
        <v>#N/A</v>
      </c>
      <c r="K44" s="180" t="e">
        <f>VLOOKUP(L44,'ET'!$B$5:$C$20,2,0)</f>
        <v>#N/A</v>
      </c>
      <c r="L44" s="180" t="e">
        <f>VLOOKUP(M44,'ET'!$B$5:$C$20,2,0)</f>
        <v>#N/A</v>
      </c>
      <c r="M44" s="180" t="e">
        <f>VLOOKUP(N44,'ET'!$B$5:$C$20,2,0)</f>
        <v>#N/A</v>
      </c>
      <c r="N44" s="180" t="e">
        <f>VLOOKUP(O44,'ET'!$B$5:$C$20,2,0)</f>
        <v>#N/A</v>
      </c>
      <c r="O44" s="180" t="e">
        <f>VLOOKUP(P44,'ET'!$B$5:$C$20,2,0)</f>
        <v>#N/A</v>
      </c>
      <c r="P44" s="180" t="str">
        <f>VLOOKUP(Q44,'ET'!$B$5:$C$20,2,0)</f>
        <v>MARMARA ÜNİVERSİTESİ</v>
      </c>
      <c r="Q44" s="3">
        <v>3</v>
      </c>
      <c r="R44" s="3">
        <v>2</v>
      </c>
      <c r="S44" s="173">
        <v>0.53125</v>
      </c>
      <c r="T44" s="174"/>
    </row>
    <row r="45" spans="2:20" ht="15">
      <c r="B45" s="1">
        <v>19</v>
      </c>
      <c r="C45" s="193"/>
      <c r="D45" s="2" t="str">
        <f>VLOOKUP(E45,'ET'!$B$5:$C$20,2,0)</f>
        <v>İSTANBUL AYDIN ÜNİVERSİTESİ</v>
      </c>
      <c r="E45" s="74">
        <v>2</v>
      </c>
      <c r="F45" s="74">
        <v>7</v>
      </c>
      <c r="G45" s="180" t="str">
        <f>VLOOKUP(F45,'ET'!$B$5:$C$20,2,0)</f>
        <v>ORTA DOĞU TEKNİK ÜNİVERSİTESİ</v>
      </c>
      <c r="H45" s="180" t="e">
        <f>VLOOKUP(I45,'ET'!$B$5:$C$20,2,0)</f>
        <v>#N/A</v>
      </c>
      <c r="I45" s="180" t="e">
        <f>VLOOKUP(J45,'ET'!$B$5:$C$20,2,0)</f>
        <v>#N/A</v>
      </c>
      <c r="J45" s="180" t="e">
        <f>VLOOKUP(K45,'ET'!$B$5:$C$20,2,0)</f>
        <v>#N/A</v>
      </c>
      <c r="K45" s="180" t="e">
        <f>VLOOKUP(L45,'ET'!$B$5:$C$20,2,0)</f>
        <v>#N/A</v>
      </c>
      <c r="L45" s="180" t="e">
        <f>VLOOKUP(M45,'ET'!$B$5:$C$20,2,0)</f>
        <v>#N/A</v>
      </c>
      <c r="M45" s="180" t="e">
        <f>VLOOKUP(N45,'ET'!$B$5:$C$20,2,0)</f>
        <v>#N/A</v>
      </c>
      <c r="N45" s="180" t="e">
        <f>VLOOKUP(O45,'ET'!$B$5:$C$20,2,0)</f>
        <v>#N/A</v>
      </c>
      <c r="O45" s="180" t="e">
        <f>VLOOKUP(P45,'ET'!$B$5:$C$20,2,0)</f>
        <v>#N/A</v>
      </c>
      <c r="P45" s="180" t="str">
        <f>VLOOKUP(Q45,'ET'!$B$5:$C$20,2,0)</f>
        <v>MARMARA ÜNİVERSİTESİ</v>
      </c>
      <c r="Q45" s="3">
        <v>3</v>
      </c>
      <c r="R45" s="3">
        <v>3</v>
      </c>
      <c r="S45" s="173">
        <v>0.53125</v>
      </c>
      <c r="T45" s="174"/>
    </row>
    <row r="46" spans="2:20" ht="15">
      <c r="B46" s="1">
        <v>20</v>
      </c>
      <c r="C46" s="193"/>
      <c r="D46" s="2" t="str">
        <f>VLOOKUP(E46,'ET'!$B$5:$C$20,2,0)</f>
        <v>MUĞLA SITKI KOÇMAN ÜNİVERSİTESİ</v>
      </c>
      <c r="E46" s="74">
        <v>10</v>
      </c>
      <c r="F46" s="74">
        <v>15</v>
      </c>
      <c r="G46" s="180" t="str">
        <f>VLOOKUP(F46,'ET'!$B$5:$C$20,2,0)</f>
        <v>HİTİT ÜNİVERSİTESİ</v>
      </c>
      <c r="H46" s="180" t="e">
        <f>VLOOKUP(I46,'ET'!$B$5:$C$20,2,0)</f>
        <v>#N/A</v>
      </c>
      <c r="I46" s="180" t="e">
        <f>VLOOKUP(J46,'ET'!$B$5:$C$20,2,0)</f>
        <v>#N/A</v>
      </c>
      <c r="J46" s="180" t="e">
        <f>VLOOKUP(K46,'ET'!$B$5:$C$20,2,0)</f>
        <v>#N/A</v>
      </c>
      <c r="K46" s="180" t="e">
        <f>VLOOKUP(L46,'ET'!$B$5:$C$20,2,0)</f>
        <v>#N/A</v>
      </c>
      <c r="L46" s="180" t="e">
        <f>VLOOKUP(M46,'ET'!$B$5:$C$20,2,0)</f>
        <v>#N/A</v>
      </c>
      <c r="M46" s="180" t="e">
        <f>VLOOKUP(N46,'ET'!$B$5:$C$20,2,0)</f>
        <v>#N/A</v>
      </c>
      <c r="N46" s="180" t="e">
        <f>VLOOKUP(O46,'ET'!$B$5:$C$20,2,0)</f>
        <v>#N/A</v>
      </c>
      <c r="O46" s="180" t="e">
        <f>VLOOKUP(P46,'ET'!$B$5:$C$20,2,0)</f>
        <v>#N/A</v>
      </c>
      <c r="P46" s="180" t="str">
        <f>VLOOKUP(Q46,'ET'!$B$5:$C$20,2,0)</f>
        <v>MARMARA ÜNİVERSİTESİ</v>
      </c>
      <c r="Q46" s="3">
        <v>3</v>
      </c>
      <c r="R46" s="3">
        <v>4</v>
      </c>
      <c r="S46" s="173">
        <v>0.53125</v>
      </c>
      <c r="T46" s="174"/>
    </row>
    <row r="47" spans="2:20" ht="15">
      <c r="B47" s="1">
        <v>21</v>
      </c>
      <c r="C47" s="193"/>
      <c r="D47" s="2" t="str">
        <f>VLOOKUP(E47,'ET'!$B$5:$C$20,2,0)</f>
        <v>MARMARA ÜNİVERSİTESİ</v>
      </c>
      <c r="E47" s="74">
        <v>3</v>
      </c>
      <c r="F47" s="74">
        <v>6</v>
      </c>
      <c r="G47" s="180" t="str">
        <f>VLOOKUP(F47,'ET'!$B$5:$C$20,2,0)</f>
        <v>İSTANBUL BİLGİ ÜNİVERSİTESİ</v>
      </c>
      <c r="H47" s="180" t="e">
        <f>VLOOKUP(I47,'ET'!$B$5:$C$20,2,0)</f>
        <v>#N/A</v>
      </c>
      <c r="I47" s="180" t="e">
        <f>VLOOKUP(J47,'ET'!$B$5:$C$20,2,0)</f>
        <v>#N/A</v>
      </c>
      <c r="J47" s="180" t="e">
        <f>VLOOKUP(K47,'ET'!$B$5:$C$20,2,0)</f>
        <v>#N/A</v>
      </c>
      <c r="K47" s="180" t="e">
        <f>VLOOKUP(L47,'ET'!$B$5:$C$20,2,0)</f>
        <v>#N/A</v>
      </c>
      <c r="L47" s="180" t="e">
        <f>VLOOKUP(M47,'ET'!$B$5:$C$20,2,0)</f>
        <v>#N/A</v>
      </c>
      <c r="M47" s="180" t="e">
        <f>VLOOKUP(N47,'ET'!$B$5:$C$20,2,0)</f>
        <v>#N/A</v>
      </c>
      <c r="N47" s="180" t="e">
        <f>VLOOKUP(O47,'ET'!$B$5:$C$20,2,0)</f>
        <v>#N/A</v>
      </c>
      <c r="O47" s="180" t="e">
        <f>VLOOKUP(P47,'ET'!$B$5:$C$20,2,0)</f>
        <v>#N/A</v>
      </c>
      <c r="P47" s="180" t="str">
        <f>VLOOKUP(Q47,'ET'!$B$5:$C$20,2,0)</f>
        <v>MARMARA ÜNİVERSİTESİ</v>
      </c>
      <c r="Q47" s="3">
        <v>3</v>
      </c>
      <c r="R47" s="3">
        <v>5</v>
      </c>
      <c r="S47" s="173">
        <v>0.53125</v>
      </c>
      <c r="T47" s="174"/>
    </row>
    <row r="48" spans="2:20" ht="15">
      <c r="B48" s="1">
        <v>22</v>
      </c>
      <c r="C48" s="193"/>
      <c r="D48" s="2" t="str">
        <f>VLOOKUP(E48,'ET'!$B$5:$C$20,2,0)</f>
        <v>ÖZYEĞİN ÜNİVERSİTESİ</v>
      </c>
      <c r="E48" s="74">
        <v>11</v>
      </c>
      <c r="F48" s="74">
        <v>14</v>
      </c>
      <c r="G48" s="180" t="str">
        <f>VLOOKUP(F48,'ET'!$B$5:$C$20,2,0)</f>
        <v>GAZİ ÜNİVERSİTESİ</v>
      </c>
      <c r="H48" s="180" t="e">
        <f>VLOOKUP(I48,'ET'!$B$5:$C$20,2,0)</f>
        <v>#N/A</v>
      </c>
      <c r="I48" s="180" t="e">
        <f>VLOOKUP(J48,'ET'!$B$5:$C$20,2,0)</f>
        <v>#N/A</v>
      </c>
      <c r="J48" s="180" t="e">
        <f>VLOOKUP(K48,'ET'!$B$5:$C$20,2,0)</f>
        <v>#N/A</v>
      </c>
      <c r="K48" s="180" t="e">
        <f>VLOOKUP(L48,'ET'!$B$5:$C$20,2,0)</f>
        <v>#N/A</v>
      </c>
      <c r="L48" s="180" t="e">
        <f>VLOOKUP(M48,'ET'!$B$5:$C$20,2,0)</f>
        <v>#N/A</v>
      </c>
      <c r="M48" s="180" t="e">
        <f>VLOOKUP(N48,'ET'!$B$5:$C$20,2,0)</f>
        <v>#N/A</v>
      </c>
      <c r="N48" s="180" t="e">
        <f>VLOOKUP(O48,'ET'!$B$5:$C$20,2,0)</f>
        <v>#N/A</v>
      </c>
      <c r="O48" s="180" t="e">
        <f>VLOOKUP(P48,'ET'!$B$5:$C$20,2,0)</f>
        <v>#N/A</v>
      </c>
      <c r="P48" s="180" t="str">
        <f>VLOOKUP(Q48,'ET'!$B$5:$C$20,2,0)</f>
        <v>MARMARA ÜNİVERSİTESİ</v>
      </c>
      <c r="Q48" s="3">
        <v>3</v>
      </c>
      <c r="R48" s="3">
        <v>6</v>
      </c>
      <c r="S48" s="173">
        <v>0.53125</v>
      </c>
      <c r="T48" s="174"/>
    </row>
    <row r="49" spans="2:20" ht="15">
      <c r="B49" s="1">
        <v>23</v>
      </c>
      <c r="C49" s="193"/>
      <c r="D49" s="2" t="str">
        <f>VLOOKUP(E49,'ET'!$B$5:$C$20,2,0)</f>
        <v>GİRNE AMERİKAN ÜNİVERSİTESİ</v>
      </c>
      <c r="E49" s="74">
        <v>4</v>
      </c>
      <c r="F49" s="74">
        <v>5</v>
      </c>
      <c r="G49" s="180" t="str">
        <f>VLOOKUP(F49,'ET'!$B$5:$C$20,2,0)</f>
        <v>İSTANBUL TEKNİK ÜNİVERSİTESİ</v>
      </c>
      <c r="H49" s="180" t="e">
        <f>VLOOKUP(I49,'ET'!$B$5:$C$20,2,0)</f>
        <v>#N/A</v>
      </c>
      <c r="I49" s="180" t="e">
        <f>VLOOKUP(J49,'ET'!$B$5:$C$20,2,0)</f>
        <v>#N/A</v>
      </c>
      <c r="J49" s="180" t="e">
        <f>VLOOKUP(K49,'ET'!$B$5:$C$20,2,0)</f>
        <v>#N/A</v>
      </c>
      <c r="K49" s="180" t="e">
        <f>VLOOKUP(L49,'ET'!$B$5:$C$20,2,0)</f>
        <v>#N/A</v>
      </c>
      <c r="L49" s="180" t="e">
        <f>VLOOKUP(M49,'ET'!$B$5:$C$20,2,0)</f>
        <v>#N/A</v>
      </c>
      <c r="M49" s="180" t="e">
        <f>VLOOKUP(N49,'ET'!$B$5:$C$20,2,0)</f>
        <v>#N/A</v>
      </c>
      <c r="N49" s="180" t="e">
        <f>VLOOKUP(O49,'ET'!$B$5:$C$20,2,0)</f>
        <v>#N/A</v>
      </c>
      <c r="O49" s="180" t="e">
        <f>VLOOKUP(P49,'ET'!$B$5:$C$20,2,0)</f>
        <v>#N/A</v>
      </c>
      <c r="P49" s="180" t="str">
        <f>VLOOKUP(Q49,'ET'!$B$5:$C$20,2,0)</f>
        <v>MARMARA ÜNİVERSİTESİ</v>
      </c>
      <c r="Q49" s="3">
        <v>3</v>
      </c>
      <c r="R49" s="3">
        <v>7</v>
      </c>
      <c r="S49" s="173">
        <v>0.53125</v>
      </c>
      <c r="T49" s="174"/>
    </row>
    <row r="50" spans="2:20" ht="15.75" thickBot="1">
      <c r="B50" s="88">
        <v>24</v>
      </c>
      <c r="C50" s="194"/>
      <c r="D50" s="89" t="str">
        <f>VLOOKUP(E50,'ET'!$B$5:$C$20,2,0)</f>
        <v>GİRESUN ÜNİVERSİTESİ</v>
      </c>
      <c r="E50" s="90">
        <v>12</v>
      </c>
      <c r="F50" s="90">
        <v>13</v>
      </c>
      <c r="G50" s="181" t="str">
        <f>VLOOKUP(F50,'ET'!$B$5:$C$20,2,0)</f>
        <v>ANKARA ÜNİVERSİTESİ</v>
      </c>
      <c r="H50" s="181" t="e">
        <f>VLOOKUP(I50,'ET'!$B$5:$C$20,2,0)</f>
        <v>#N/A</v>
      </c>
      <c r="I50" s="181" t="e">
        <f>VLOOKUP(J50,'ET'!$B$5:$C$20,2,0)</f>
        <v>#N/A</v>
      </c>
      <c r="J50" s="181" t="e">
        <f>VLOOKUP(K50,'ET'!$B$5:$C$20,2,0)</f>
        <v>#N/A</v>
      </c>
      <c r="K50" s="181" t="e">
        <f>VLOOKUP(L50,'ET'!$B$5:$C$20,2,0)</f>
        <v>#N/A</v>
      </c>
      <c r="L50" s="181" t="e">
        <f>VLOOKUP(M50,'ET'!$B$5:$C$20,2,0)</f>
        <v>#N/A</v>
      </c>
      <c r="M50" s="181" t="e">
        <f>VLOOKUP(N50,'ET'!$B$5:$C$20,2,0)</f>
        <v>#N/A</v>
      </c>
      <c r="N50" s="181" t="e">
        <f>VLOOKUP(O50,'ET'!$B$5:$C$20,2,0)</f>
        <v>#N/A</v>
      </c>
      <c r="O50" s="181" t="e">
        <f>VLOOKUP(P50,'ET'!$B$5:$C$20,2,0)</f>
        <v>#N/A</v>
      </c>
      <c r="P50" s="181" t="str">
        <f>VLOOKUP(Q50,'ET'!$B$5:$C$20,2,0)</f>
        <v>MARMARA ÜNİVERSİTESİ</v>
      </c>
      <c r="Q50" s="91">
        <v>3</v>
      </c>
      <c r="R50" s="91">
        <v>8</v>
      </c>
      <c r="S50" s="171">
        <v>0.53125</v>
      </c>
      <c r="T50" s="172"/>
    </row>
  </sheetData>
  <sheetProtection/>
  <mergeCells count="85">
    <mergeCell ref="C27:C34"/>
    <mergeCell ref="C35:C42"/>
    <mergeCell ref="C43:C50"/>
    <mergeCell ref="B8:D8"/>
    <mergeCell ref="E8:F8"/>
    <mergeCell ref="G8:H8"/>
    <mergeCell ref="G42:P42"/>
    <mergeCell ref="G43:P43"/>
    <mergeCell ref="G44:P44"/>
    <mergeCell ref="G41:P41"/>
    <mergeCell ref="I8:J8"/>
    <mergeCell ref="K8:L8"/>
    <mergeCell ref="B2:D2"/>
    <mergeCell ref="E2:F2"/>
    <mergeCell ref="G2:H2"/>
    <mergeCell ref="I2:J2"/>
    <mergeCell ref="K2:L2"/>
    <mergeCell ref="AC2:AD2"/>
    <mergeCell ref="AE2:AF2"/>
    <mergeCell ref="AA8:AB8"/>
    <mergeCell ref="AC8:AD8"/>
    <mergeCell ref="AE8:AF8"/>
    <mergeCell ref="AA2:AB2"/>
    <mergeCell ref="B14:D14"/>
    <mergeCell ref="E14:F14"/>
    <mergeCell ref="G14:H14"/>
    <mergeCell ref="I14:J14"/>
    <mergeCell ref="K14:L14"/>
    <mergeCell ref="AA14:AB14"/>
    <mergeCell ref="AC14:AD14"/>
    <mergeCell ref="AE14:AF14"/>
    <mergeCell ref="B20:D20"/>
    <mergeCell ref="E20:F20"/>
    <mergeCell ref="G20:H20"/>
    <mergeCell ref="I20:J20"/>
    <mergeCell ref="K20:L20"/>
    <mergeCell ref="AA20:AB20"/>
    <mergeCell ref="AC20:AD20"/>
    <mergeCell ref="AE20:AF20"/>
    <mergeCell ref="S40:T40"/>
    <mergeCell ref="G36:P36"/>
    <mergeCell ref="G37:P37"/>
    <mergeCell ref="G38:P38"/>
    <mergeCell ref="G33:P33"/>
    <mergeCell ref="G34:P34"/>
    <mergeCell ref="G35:P35"/>
    <mergeCell ref="G39:P39"/>
    <mergeCell ref="G40:P40"/>
    <mergeCell ref="S36:T36"/>
    <mergeCell ref="G48:P48"/>
    <mergeCell ref="G49:P49"/>
    <mergeCell ref="G50:P50"/>
    <mergeCell ref="S48:T48"/>
    <mergeCell ref="G45:P45"/>
    <mergeCell ref="G46:P46"/>
    <mergeCell ref="G47:P47"/>
    <mergeCell ref="S47:T47"/>
    <mergeCell ref="S49:T49"/>
    <mergeCell ref="S50:T50"/>
    <mergeCell ref="S37:T37"/>
    <mergeCell ref="S38:T38"/>
    <mergeCell ref="G26:P26"/>
    <mergeCell ref="G27:P27"/>
    <mergeCell ref="G28:P28"/>
    <mergeCell ref="G29:P29"/>
    <mergeCell ref="G30:P30"/>
    <mergeCell ref="G31:P31"/>
    <mergeCell ref="G32:P32"/>
    <mergeCell ref="S32:T32"/>
    <mergeCell ref="S39:T39"/>
    <mergeCell ref="S26:T26"/>
    <mergeCell ref="S27:T27"/>
    <mergeCell ref="S28:T28"/>
    <mergeCell ref="S29:T29"/>
    <mergeCell ref="S30:T30"/>
    <mergeCell ref="S31:T31"/>
    <mergeCell ref="S33:T33"/>
    <mergeCell ref="S34:T34"/>
    <mergeCell ref="S35:T35"/>
    <mergeCell ref="S41:T41"/>
    <mergeCell ref="S42:T42"/>
    <mergeCell ref="S43:T43"/>
    <mergeCell ref="S44:T44"/>
    <mergeCell ref="S45:T45"/>
    <mergeCell ref="S46:T46"/>
  </mergeCells>
  <conditionalFormatting sqref="S7 S13 S1 S19 S25 S51:S65536">
    <cfRule type="cellIs" priority="27" dxfId="44" operator="equal">
      <formula>5</formula>
    </cfRule>
    <cfRule type="cellIs" priority="28" dxfId="45" operator="equal">
      <formula>6</formula>
    </cfRule>
  </conditionalFormatting>
  <conditionalFormatting sqref="S2:S6">
    <cfRule type="cellIs" priority="25" dxfId="44" operator="equal">
      <formula>5</formula>
    </cfRule>
    <cfRule type="cellIs" priority="26" dxfId="45" operator="equal">
      <formula>6</formula>
    </cfRule>
  </conditionalFormatting>
  <conditionalFormatting sqref="E4:F4 E5:H5 E6:J6">
    <cfRule type="cellIs" priority="24" dxfId="45" operator="between">
      <formula>0</formula>
      <formula>5</formula>
    </cfRule>
  </conditionalFormatting>
  <conditionalFormatting sqref="G3:L3 K5:L5 I4:O4">
    <cfRule type="cellIs" priority="23" dxfId="44" operator="between">
      <formula>0</formula>
      <formula>4</formula>
    </cfRule>
  </conditionalFormatting>
  <conditionalFormatting sqref="E10:F10 E11:H11 E12:J12">
    <cfRule type="cellIs" priority="20" dxfId="45" operator="between">
      <formula>0</formula>
      <formula>5</formula>
    </cfRule>
  </conditionalFormatting>
  <conditionalFormatting sqref="G9:L9 I10:L10 K11:L11">
    <cfRule type="cellIs" priority="19" dxfId="44" operator="between">
      <formula>0</formula>
      <formula>4</formula>
    </cfRule>
  </conditionalFormatting>
  <conditionalFormatting sqref="E16:F16 E17:H17 E18:J18">
    <cfRule type="cellIs" priority="16" dxfId="45" operator="between">
      <formula>0</formula>
      <formula>5</formula>
    </cfRule>
  </conditionalFormatting>
  <conditionalFormatting sqref="G15:L15 I16:L16 K17:L17">
    <cfRule type="cellIs" priority="15" dxfId="44" operator="between">
      <formula>0</formula>
      <formula>4</formula>
    </cfRule>
  </conditionalFormatting>
  <conditionalFormatting sqref="E22:F22 E23:H23 E24:J24">
    <cfRule type="cellIs" priority="12" dxfId="45" operator="between">
      <formula>0</formula>
      <formula>5</formula>
    </cfRule>
  </conditionalFormatting>
  <conditionalFormatting sqref="G21:L21 I22:L22 K23:L23">
    <cfRule type="cellIs" priority="11" dxfId="44" operator="between">
      <formula>0</formula>
      <formula>4</formula>
    </cfRule>
  </conditionalFormatting>
  <conditionalFormatting sqref="S8">
    <cfRule type="cellIs" priority="9" dxfId="44" operator="equal">
      <formula>5</formula>
    </cfRule>
    <cfRule type="cellIs" priority="10" dxfId="45" operator="equal">
      <formula>6</formula>
    </cfRule>
  </conditionalFormatting>
  <conditionalFormatting sqref="S26">
    <cfRule type="cellIs" priority="7" dxfId="44" operator="equal">
      <formula>5</formula>
    </cfRule>
    <cfRule type="cellIs" priority="8" dxfId="45" operator="equal">
      <formula>6</formula>
    </cfRule>
  </conditionalFormatting>
  <conditionalFormatting sqref="S9:S12">
    <cfRule type="cellIs" priority="5" dxfId="44" operator="equal">
      <formula>5</formula>
    </cfRule>
    <cfRule type="cellIs" priority="6" dxfId="45" operator="equal">
      <formula>6</formula>
    </cfRule>
  </conditionalFormatting>
  <conditionalFormatting sqref="S14:S18">
    <cfRule type="cellIs" priority="3" dxfId="44" operator="equal">
      <formula>5</formula>
    </cfRule>
    <cfRule type="cellIs" priority="4" dxfId="45" operator="equal">
      <formula>6</formula>
    </cfRule>
  </conditionalFormatting>
  <conditionalFormatting sqref="S20:S24">
    <cfRule type="cellIs" priority="1" dxfId="44" operator="equal">
      <formula>5</formula>
    </cfRule>
    <cfRule type="cellIs" priority="2" dxfId="45" operator="equal">
      <formula>6</formula>
    </cfRule>
  </conditionalFormatting>
  <dataValidations count="1">
    <dataValidation type="whole" allowBlank="1" showInputMessage="1" showErrorMessage="1" errorTitle="HATA" error="YANLIŞ DEĞER GİRDİNİZ" sqref="G3:L3 I4:O4 K5:M5 G9:L9 I10:L10 K11:M11 G15:L15 I16:L16 K17:M17 G21:L21 I22:L22 K23:M23">
      <formula1>0</formula1>
      <formula2>3</formula2>
    </dataValidation>
  </dataValidations>
  <printOptions horizontalCentered="1"/>
  <pageMargins left="0.03937007874015748" right="0.03937007874015748" top="0.3937007874015748" bottom="0.15748031496062992" header="0" footer="0.31496062992125984"/>
  <pageSetup horizontalDpi="600" verticalDpi="600" orientation="portrait" paperSize="9" r:id="rId2"/>
  <headerFooter>
    <oddHeader>&amp;L&amp;G&amp;C&amp;"-,Kalın"&amp;14MASA TENİSİ - ÜNİVERSİTELER SÜPER LİGİ ERKEK GRUP MÜSABAKALARI&amp;"-,Normal"
&amp;G&amp;R&amp;G</oddHeader>
  </headerFooter>
  <ignoredErrors>
    <ignoredError sqref="D3:D4 D9 D15 D21 D27 D28:D50 G27:P50 D5:D6 D10:D12 D22:D24 D16:D18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7"/>
  <sheetViews>
    <sheetView zoomScalePageLayoutView="0" workbookViewId="0" topLeftCell="A31">
      <selection activeCell="B1" sqref="B1:H57"/>
    </sheetView>
  </sheetViews>
  <sheetFormatPr defaultColWidth="9.140625" defaultRowHeight="15"/>
  <cols>
    <col min="1" max="1" width="3.140625" style="0" customWidth="1"/>
    <col min="3" max="3" width="5.28125" style="0" customWidth="1"/>
    <col min="4" max="4" width="24.140625" style="0" bestFit="1" customWidth="1"/>
    <col min="5" max="6" width="20.8515625" style="0" bestFit="1" customWidth="1"/>
    <col min="7" max="7" width="24.140625" style="0" bestFit="1" customWidth="1"/>
  </cols>
  <sheetData>
    <row r="1" spans="2:8" ht="19.5" thickBot="1">
      <c r="B1" s="164" t="s">
        <v>91</v>
      </c>
      <c r="C1" s="164"/>
      <c r="D1" s="164"/>
      <c r="E1" s="164"/>
      <c r="F1" s="164"/>
      <c r="G1" s="164"/>
      <c r="H1" s="164"/>
    </row>
    <row r="2" spans="2:8" ht="16.5" thickBot="1">
      <c r="B2" s="165" t="s">
        <v>69</v>
      </c>
      <c r="C2" s="166"/>
      <c r="D2" s="166"/>
      <c r="E2" s="166"/>
      <c r="F2" s="166"/>
      <c r="G2" s="166"/>
      <c r="H2" s="167"/>
    </row>
    <row r="3" spans="2:8" ht="15">
      <c r="B3" s="104"/>
      <c r="C3" s="105"/>
      <c r="D3" s="147"/>
      <c r="E3" s="104"/>
      <c r="F3" s="104"/>
      <c r="G3" s="104"/>
      <c r="H3" s="104"/>
    </row>
    <row r="4" spans="2:8" ht="15">
      <c r="B4" s="106">
        <v>1</v>
      </c>
      <c r="C4" s="107" t="s">
        <v>70</v>
      </c>
      <c r="D4" s="148" t="s">
        <v>40</v>
      </c>
      <c r="E4" s="109"/>
      <c r="F4" s="109"/>
      <c r="G4" s="110"/>
      <c r="H4" s="110"/>
    </row>
    <row r="5" spans="2:8" ht="15">
      <c r="B5" s="106"/>
      <c r="C5" s="107"/>
      <c r="D5" s="111">
        <v>1</v>
      </c>
      <c r="E5" s="148" t="s">
        <v>40</v>
      </c>
      <c r="F5" s="112"/>
      <c r="G5" s="110"/>
      <c r="H5" s="110"/>
    </row>
    <row r="6" spans="2:8" ht="15">
      <c r="B6" s="106">
        <v>2</v>
      </c>
      <c r="C6" s="107"/>
      <c r="D6" s="149" t="s">
        <v>92</v>
      </c>
      <c r="E6" s="114"/>
      <c r="F6" s="115"/>
      <c r="G6" s="168"/>
      <c r="H6" s="168"/>
    </row>
    <row r="7" spans="2:8" ht="15">
      <c r="B7" s="106">
        <v>3</v>
      </c>
      <c r="C7" s="107" t="s">
        <v>71</v>
      </c>
      <c r="D7" s="148" t="s">
        <v>93</v>
      </c>
      <c r="E7" s="116">
        <v>5</v>
      </c>
      <c r="F7" s="148" t="s">
        <v>40</v>
      </c>
      <c r="G7" s="115"/>
      <c r="H7" s="117"/>
    </row>
    <row r="8" spans="2:8" ht="15">
      <c r="B8" s="106"/>
      <c r="C8" s="107"/>
      <c r="D8" s="111">
        <v>2</v>
      </c>
      <c r="E8" s="149" t="s">
        <v>61</v>
      </c>
      <c r="F8" s="118"/>
      <c r="G8" s="119"/>
      <c r="H8" s="115"/>
    </row>
    <row r="9" spans="2:8" ht="15">
      <c r="B9" s="106">
        <v>4</v>
      </c>
      <c r="C9" s="107" t="s">
        <v>74</v>
      </c>
      <c r="D9" s="149" t="s">
        <v>61</v>
      </c>
      <c r="E9" s="112"/>
      <c r="F9" s="120"/>
      <c r="G9" s="115"/>
      <c r="H9" s="115"/>
    </row>
    <row r="10" spans="2:8" ht="15">
      <c r="B10" s="106">
        <v>5</v>
      </c>
      <c r="C10" s="107" t="s">
        <v>94</v>
      </c>
      <c r="D10" s="148" t="s">
        <v>42</v>
      </c>
      <c r="E10" s="112"/>
      <c r="F10" s="121">
        <v>8</v>
      </c>
      <c r="G10" s="148" t="s">
        <v>40</v>
      </c>
      <c r="H10" s="122" t="s">
        <v>76</v>
      </c>
    </row>
    <row r="11" spans="2:8" ht="15">
      <c r="B11" s="106"/>
      <c r="C11" s="107"/>
      <c r="D11" s="111">
        <v>3</v>
      </c>
      <c r="E11" s="150"/>
      <c r="F11" s="120"/>
      <c r="G11" s="118"/>
      <c r="H11" s="123"/>
    </row>
    <row r="12" spans="2:8" ht="15">
      <c r="B12" s="106">
        <v>6</v>
      </c>
      <c r="C12" s="107" t="s">
        <v>77</v>
      </c>
      <c r="D12" s="149" t="s">
        <v>95</v>
      </c>
      <c r="E12" s="148" t="s">
        <v>42</v>
      </c>
      <c r="F12" s="120"/>
      <c r="G12" s="125"/>
      <c r="H12" s="123"/>
    </row>
    <row r="13" spans="2:8" ht="15">
      <c r="B13" s="106">
        <v>7</v>
      </c>
      <c r="C13" s="107" t="s">
        <v>78</v>
      </c>
      <c r="D13" s="148" t="s">
        <v>47</v>
      </c>
      <c r="E13" s="116">
        <v>6</v>
      </c>
      <c r="F13" s="149" t="s">
        <v>53</v>
      </c>
      <c r="G13" s="119"/>
      <c r="H13" s="122"/>
    </row>
    <row r="14" spans="2:8" ht="15">
      <c r="B14" s="106"/>
      <c r="C14" s="107"/>
      <c r="D14" s="111">
        <v>4</v>
      </c>
      <c r="E14" s="149" t="s">
        <v>53</v>
      </c>
      <c r="F14" s="126"/>
      <c r="G14" s="149" t="s">
        <v>53</v>
      </c>
      <c r="H14" s="123" t="s">
        <v>79</v>
      </c>
    </row>
    <row r="15" spans="2:8" ht="15">
      <c r="B15" s="106">
        <v>8</v>
      </c>
      <c r="C15" s="107" t="s">
        <v>80</v>
      </c>
      <c r="D15" s="149" t="s">
        <v>53</v>
      </c>
      <c r="E15" s="112"/>
      <c r="F15" s="149" t="s">
        <v>61</v>
      </c>
      <c r="G15" s="125"/>
      <c r="H15" s="123"/>
    </row>
    <row r="16" spans="2:8" ht="15">
      <c r="B16" s="104"/>
      <c r="C16" s="107"/>
      <c r="D16" s="127"/>
      <c r="E16" s="128"/>
      <c r="F16" s="129">
        <v>7</v>
      </c>
      <c r="G16" s="149" t="s">
        <v>61</v>
      </c>
      <c r="H16" s="123">
        <v>3</v>
      </c>
    </row>
    <row r="17" spans="2:8" ht="15">
      <c r="B17" s="104"/>
      <c r="C17" s="107"/>
      <c r="D17" s="127"/>
      <c r="E17" s="128"/>
      <c r="F17" s="148" t="s">
        <v>42</v>
      </c>
      <c r="G17" s="130"/>
      <c r="H17" s="131"/>
    </row>
    <row r="18" spans="2:8" ht="15">
      <c r="B18" s="104"/>
      <c r="C18" s="107"/>
      <c r="D18" s="127"/>
      <c r="E18" s="128"/>
      <c r="F18" s="125"/>
      <c r="G18" s="125"/>
      <c r="H18" s="131"/>
    </row>
    <row r="19" spans="2:8" ht="15">
      <c r="B19" s="104"/>
      <c r="C19" s="107"/>
      <c r="D19" s="149" t="s">
        <v>92</v>
      </c>
      <c r="E19" s="123"/>
      <c r="F19" s="132"/>
      <c r="G19" s="148" t="s">
        <v>42</v>
      </c>
      <c r="H19" s="109">
        <v>4</v>
      </c>
    </row>
    <row r="20" spans="2:8" ht="15">
      <c r="B20" s="104"/>
      <c r="C20" s="107"/>
      <c r="D20" s="134">
        <v>9</v>
      </c>
      <c r="E20" s="149" t="s">
        <v>92</v>
      </c>
      <c r="F20" s="132"/>
      <c r="G20" s="135"/>
      <c r="H20" s="135"/>
    </row>
    <row r="21" spans="2:8" ht="15">
      <c r="B21" s="104"/>
      <c r="C21" s="107"/>
      <c r="D21" s="148" t="s">
        <v>93</v>
      </c>
      <c r="E21" s="123"/>
      <c r="F21" s="132"/>
      <c r="G21" s="135"/>
      <c r="H21" s="135"/>
    </row>
    <row r="22" spans="2:8" ht="15">
      <c r="B22" s="104"/>
      <c r="C22" s="107"/>
      <c r="D22" s="125"/>
      <c r="E22" s="123"/>
      <c r="F22" s="149" t="s">
        <v>92</v>
      </c>
      <c r="G22" s="131"/>
      <c r="H22" s="135"/>
    </row>
    <row r="23" spans="2:8" ht="15">
      <c r="B23" s="104"/>
      <c r="C23" s="107"/>
      <c r="D23" s="125"/>
      <c r="E23" s="123"/>
      <c r="F23" s="147">
        <v>11</v>
      </c>
      <c r="G23" s="148" t="s">
        <v>47</v>
      </c>
      <c r="H23" s="109">
        <v>5</v>
      </c>
    </row>
    <row r="24" spans="2:8" ht="15">
      <c r="B24" s="104"/>
      <c r="C24" s="107"/>
      <c r="D24" s="149" t="s">
        <v>95</v>
      </c>
      <c r="E24" s="123"/>
      <c r="F24" s="148" t="s">
        <v>47</v>
      </c>
      <c r="G24" s="135"/>
      <c r="H24" s="122"/>
    </row>
    <row r="25" spans="2:8" ht="15">
      <c r="B25" s="104"/>
      <c r="C25" s="107"/>
      <c r="D25" s="134">
        <v>10</v>
      </c>
      <c r="E25" s="148" t="s">
        <v>47</v>
      </c>
      <c r="F25" s="132"/>
      <c r="G25" s="149" t="s">
        <v>92</v>
      </c>
      <c r="H25" s="122">
        <v>6</v>
      </c>
    </row>
    <row r="26" spans="2:8" ht="15">
      <c r="B26" s="104"/>
      <c r="C26" s="107"/>
      <c r="D26" s="148" t="s">
        <v>47</v>
      </c>
      <c r="E26" s="128"/>
      <c r="F26" s="148" t="s">
        <v>93</v>
      </c>
      <c r="G26" s="125"/>
      <c r="H26" s="122"/>
    </row>
    <row r="27" spans="2:8" ht="15">
      <c r="B27" s="104"/>
      <c r="C27" s="107"/>
      <c r="D27" s="127"/>
      <c r="E27" s="128"/>
      <c r="F27" s="134">
        <v>12</v>
      </c>
      <c r="G27" s="149" t="s">
        <v>95</v>
      </c>
      <c r="H27" s="122">
        <v>7</v>
      </c>
    </row>
    <row r="28" spans="2:8" ht="15">
      <c r="B28" s="104"/>
      <c r="C28" s="107"/>
      <c r="D28" s="127"/>
      <c r="E28" s="104"/>
      <c r="F28" s="149" t="s">
        <v>95</v>
      </c>
      <c r="G28" s="104"/>
      <c r="H28" s="104"/>
    </row>
    <row r="29" spans="2:8" ht="15">
      <c r="B29" s="104"/>
      <c r="C29" s="107"/>
      <c r="D29" s="127"/>
      <c r="E29" s="109"/>
      <c r="F29" s="109"/>
      <c r="G29" s="148" t="s">
        <v>93</v>
      </c>
      <c r="H29" s="139">
        <v>8</v>
      </c>
    </row>
    <row r="30" spans="2:8" ht="15">
      <c r="B30" s="106">
        <v>9</v>
      </c>
      <c r="C30" s="140" t="s">
        <v>82</v>
      </c>
      <c r="D30" s="108" t="s">
        <v>96</v>
      </c>
      <c r="E30" s="109"/>
      <c r="F30" s="109"/>
      <c r="G30" s="110"/>
      <c r="H30" s="110"/>
    </row>
    <row r="31" spans="2:8" ht="15">
      <c r="B31" s="106"/>
      <c r="C31" s="107"/>
      <c r="D31" s="111">
        <v>1</v>
      </c>
      <c r="E31" s="150" t="s">
        <v>96</v>
      </c>
      <c r="F31" s="112"/>
      <c r="G31" s="110"/>
      <c r="H31" s="110"/>
    </row>
    <row r="32" spans="2:8" ht="15">
      <c r="B32" s="106">
        <v>10</v>
      </c>
      <c r="C32" s="107" t="s">
        <v>89</v>
      </c>
      <c r="D32" s="113" t="s">
        <v>97</v>
      </c>
      <c r="E32" s="114"/>
      <c r="F32" s="115"/>
      <c r="G32" s="168"/>
      <c r="H32" s="168"/>
    </row>
    <row r="33" spans="2:8" ht="15">
      <c r="B33" s="106">
        <v>11</v>
      </c>
      <c r="C33" s="107" t="s">
        <v>83</v>
      </c>
      <c r="D33" s="108" t="s">
        <v>64</v>
      </c>
      <c r="E33" s="116">
        <v>5</v>
      </c>
      <c r="F33" s="113" t="s">
        <v>57</v>
      </c>
      <c r="G33" s="115"/>
      <c r="H33" s="117"/>
    </row>
    <row r="34" spans="2:8" ht="15">
      <c r="B34" s="106"/>
      <c r="C34" s="107"/>
      <c r="D34" s="111">
        <v>2</v>
      </c>
      <c r="E34" s="113" t="s">
        <v>57</v>
      </c>
      <c r="F34" s="118"/>
      <c r="G34" s="119"/>
      <c r="H34" s="115"/>
    </row>
    <row r="35" spans="2:8" ht="15">
      <c r="B35" s="106">
        <v>12</v>
      </c>
      <c r="C35" s="107" t="s">
        <v>87</v>
      </c>
      <c r="D35" s="113" t="s">
        <v>57</v>
      </c>
      <c r="E35" s="112"/>
      <c r="F35" s="120"/>
      <c r="G35" s="115"/>
      <c r="H35" s="115"/>
    </row>
    <row r="36" spans="2:8" ht="15">
      <c r="B36" s="106">
        <v>13</v>
      </c>
      <c r="C36" s="107" t="s">
        <v>86</v>
      </c>
      <c r="D36" s="108" t="s">
        <v>98</v>
      </c>
      <c r="E36" s="112"/>
      <c r="F36" s="121">
        <v>8</v>
      </c>
      <c r="G36" s="113" t="s">
        <v>57</v>
      </c>
      <c r="H36" s="122">
        <v>9</v>
      </c>
    </row>
    <row r="37" spans="2:8" ht="15">
      <c r="B37" s="106"/>
      <c r="C37" s="107"/>
      <c r="D37" s="111">
        <v>3</v>
      </c>
      <c r="E37" s="113" t="s">
        <v>65</v>
      </c>
      <c r="F37" s="120"/>
      <c r="G37" s="118"/>
      <c r="H37" s="123"/>
    </row>
    <row r="38" spans="2:8" ht="15">
      <c r="B38" s="106">
        <v>14</v>
      </c>
      <c r="C38" s="107" t="s">
        <v>88</v>
      </c>
      <c r="D38" s="113" t="s">
        <v>65</v>
      </c>
      <c r="E38" s="124"/>
      <c r="F38" s="120"/>
      <c r="G38" s="125"/>
      <c r="H38" s="123"/>
    </row>
    <row r="39" spans="2:8" ht="15">
      <c r="B39" s="106">
        <v>15</v>
      </c>
      <c r="C39" s="107" t="s">
        <v>85</v>
      </c>
      <c r="D39" s="108" t="s">
        <v>99</v>
      </c>
      <c r="E39" s="116">
        <v>6</v>
      </c>
      <c r="F39" s="113" t="s">
        <v>73</v>
      </c>
      <c r="G39" s="119"/>
      <c r="H39" s="122"/>
    </row>
    <row r="40" spans="2:8" ht="15">
      <c r="B40" s="106"/>
      <c r="C40" s="107"/>
      <c r="D40" s="111">
        <v>4</v>
      </c>
      <c r="E40" s="113" t="s">
        <v>73</v>
      </c>
      <c r="F40" s="126"/>
      <c r="G40" s="113" t="s">
        <v>73</v>
      </c>
      <c r="H40" s="123">
        <v>10</v>
      </c>
    </row>
    <row r="41" spans="2:8" ht="15">
      <c r="B41" s="106">
        <v>16</v>
      </c>
      <c r="C41" s="107" t="s">
        <v>90</v>
      </c>
      <c r="D41" s="113" t="s">
        <v>73</v>
      </c>
      <c r="E41" s="112"/>
      <c r="F41" s="125"/>
      <c r="G41" s="125"/>
      <c r="H41" s="123"/>
    </row>
    <row r="42" spans="2:8" ht="15">
      <c r="B42" s="104"/>
      <c r="C42" s="107"/>
      <c r="D42" s="127"/>
      <c r="E42" s="128"/>
      <c r="F42" s="125"/>
      <c r="G42" s="125"/>
      <c r="H42" s="123"/>
    </row>
    <row r="43" spans="2:8" ht="15">
      <c r="B43" s="104"/>
      <c r="C43" s="107"/>
      <c r="D43" s="127"/>
      <c r="E43" s="128"/>
      <c r="F43" s="150" t="s">
        <v>96</v>
      </c>
      <c r="G43" s="125"/>
      <c r="H43" s="123"/>
    </row>
    <row r="44" spans="2:8" ht="15">
      <c r="B44" s="104"/>
      <c r="C44" s="107"/>
      <c r="D44" s="135"/>
      <c r="E44" s="128"/>
      <c r="F44" s="129">
        <v>7</v>
      </c>
      <c r="G44" s="150" t="s">
        <v>96</v>
      </c>
      <c r="H44" s="123">
        <v>11</v>
      </c>
    </row>
    <row r="45" spans="2:8" ht="15">
      <c r="B45" s="104"/>
      <c r="C45" s="107"/>
      <c r="D45" s="127"/>
      <c r="E45" s="128"/>
      <c r="F45" s="113" t="s">
        <v>65</v>
      </c>
      <c r="G45" s="130"/>
      <c r="H45" s="131"/>
    </row>
    <row r="46" spans="2:8" ht="15">
      <c r="B46" s="104"/>
      <c r="C46" s="107"/>
      <c r="D46" s="145" t="s">
        <v>97</v>
      </c>
      <c r="E46" s="123"/>
      <c r="F46" s="132"/>
      <c r="G46" s="113" t="s">
        <v>65</v>
      </c>
      <c r="H46" s="109">
        <v>12</v>
      </c>
    </row>
    <row r="47" spans="2:8" ht="15">
      <c r="B47" s="104"/>
      <c r="C47" s="107"/>
      <c r="D47" s="134">
        <v>9</v>
      </c>
      <c r="E47" s="108" t="s">
        <v>64</v>
      </c>
      <c r="F47" s="132"/>
      <c r="G47" s="135"/>
      <c r="H47" s="135"/>
    </row>
    <row r="48" spans="2:8" ht="15">
      <c r="B48" s="104"/>
      <c r="C48" s="107"/>
      <c r="D48" s="108" t="s">
        <v>64</v>
      </c>
      <c r="E48" s="123"/>
      <c r="F48" s="132"/>
      <c r="G48" s="135"/>
      <c r="H48" s="135"/>
    </row>
    <row r="49" spans="2:8" ht="15">
      <c r="B49" s="104"/>
      <c r="C49" s="107"/>
      <c r="D49" s="125"/>
      <c r="E49" s="123"/>
      <c r="F49" s="108" t="s">
        <v>64</v>
      </c>
      <c r="G49" s="131"/>
      <c r="H49" s="135"/>
    </row>
    <row r="50" spans="2:8" ht="15">
      <c r="B50" s="104"/>
      <c r="C50" s="107"/>
      <c r="D50" s="125"/>
      <c r="E50" s="123"/>
      <c r="F50" s="147">
        <v>11</v>
      </c>
      <c r="G50" s="108" t="s">
        <v>64</v>
      </c>
      <c r="H50" s="109">
        <v>13</v>
      </c>
    </row>
    <row r="51" spans="2:8" ht="15">
      <c r="B51" s="104"/>
      <c r="C51" s="107"/>
      <c r="D51" s="151" t="s">
        <v>97</v>
      </c>
      <c r="E51" s="123"/>
      <c r="F51" s="137"/>
      <c r="G51" s="135"/>
      <c r="H51" s="122"/>
    </row>
    <row r="52" spans="2:8" ht="15">
      <c r="B52" s="104"/>
      <c r="C52" s="107"/>
      <c r="D52" s="134">
        <v>10</v>
      </c>
      <c r="E52" s="144"/>
      <c r="F52" s="132"/>
      <c r="G52" s="108" t="s">
        <v>99</v>
      </c>
      <c r="H52" s="122">
        <v>16</v>
      </c>
    </row>
    <row r="53" spans="2:8" ht="15">
      <c r="B53" s="104"/>
      <c r="C53" s="107"/>
      <c r="D53" s="152" t="s">
        <v>100</v>
      </c>
      <c r="E53" s="128"/>
      <c r="F53" s="151" t="s">
        <v>97</v>
      </c>
      <c r="G53" s="125"/>
      <c r="H53" s="122"/>
    </row>
    <row r="54" spans="2:8" ht="15">
      <c r="B54" s="104"/>
      <c r="C54" s="107"/>
      <c r="D54" s="127"/>
      <c r="E54" s="128"/>
      <c r="F54" s="134">
        <v>12</v>
      </c>
      <c r="G54" s="146" t="s">
        <v>97</v>
      </c>
      <c r="H54" s="122">
        <v>16</v>
      </c>
    </row>
    <row r="55" spans="2:8" ht="15">
      <c r="B55" s="104"/>
      <c r="C55" s="107"/>
      <c r="D55" s="127"/>
      <c r="E55" s="104"/>
      <c r="F55" s="137"/>
      <c r="G55" s="104"/>
      <c r="H55" s="104"/>
    </row>
    <row r="56" spans="2:8" ht="15">
      <c r="B56" s="104"/>
      <c r="C56" s="107"/>
      <c r="D56" s="127"/>
      <c r="E56" s="109"/>
      <c r="F56" s="109"/>
      <c r="G56" s="108" t="s">
        <v>98</v>
      </c>
      <c r="H56" s="139">
        <v>16</v>
      </c>
    </row>
    <row r="57" spans="2:8" ht="15">
      <c r="B57" s="153"/>
      <c r="C57" s="154"/>
      <c r="D57" s="135"/>
      <c r="E57" s="135"/>
      <c r="F57" s="135"/>
      <c r="G57" s="135"/>
      <c r="H57" s="135"/>
    </row>
  </sheetData>
  <sheetProtection/>
  <mergeCells count="4">
    <mergeCell ref="B1:H1"/>
    <mergeCell ref="B2:H2"/>
    <mergeCell ref="G6:H6"/>
    <mergeCell ref="G32:H3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AG50"/>
  <sheetViews>
    <sheetView zoomScale="145" zoomScaleNormal="145" zoomScalePageLayoutView="0" workbookViewId="0" topLeftCell="A10">
      <selection activeCell="W19" sqref="W19"/>
    </sheetView>
  </sheetViews>
  <sheetFormatPr defaultColWidth="9.140625" defaultRowHeight="15"/>
  <cols>
    <col min="1" max="1" width="1.28515625" style="2" customWidth="1"/>
    <col min="2" max="3" width="4.00390625" style="46" customWidth="1"/>
    <col min="4" max="4" width="27.57421875" style="2" customWidth="1"/>
    <col min="5" max="12" width="2.7109375" style="56" customWidth="1"/>
    <col min="13" max="18" width="3.28125" style="56" customWidth="1"/>
    <col min="19" max="20" width="3.7109375" style="46" customWidth="1"/>
    <col min="21" max="21" width="2.140625" style="11" customWidth="1"/>
    <col min="22" max="22" width="4.28125" style="5" customWidth="1"/>
    <col min="23" max="23" width="9.421875" style="5" customWidth="1"/>
    <col min="24" max="24" width="5.421875" style="5" customWidth="1"/>
    <col min="25" max="25" width="4.28125" style="5" customWidth="1"/>
    <col min="26" max="26" width="7.8515625" style="2" bestFit="1" customWidth="1"/>
    <col min="27" max="34" width="2.00390625" style="2" hidden="1" customWidth="1"/>
    <col min="35" max="35" width="2.00390625" style="2" bestFit="1" customWidth="1"/>
    <col min="36" max="16384" width="9.140625" style="2" customWidth="1"/>
  </cols>
  <sheetData>
    <row r="1" ht="44.25" customHeight="1" thickBot="1"/>
    <row r="2" spans="2:33" ht="16.5" thickBot="1">
      <c r="B2" s="190" t="s">
        <v>0</v>
      </c>
      <c r="C2" s="185"/>
      <c r="D2" s="191"/>
      <c r="E2" s="187" t="s">
        <v>19</v>
      </c>
      <c r="F2" s="188"/>
      <c r="G2" s="187" t="s">
        <v>20</v>
      </c>
      <c r="H2" s="188"/>
      <c r="I2" s="187" t="s">
        <v>21</v>
      </c>
      <c r="J2" s="188"/>
      <c r="K2" s="187" t="s">
        <v>22</v>
      </c>
      <c r="L2" s="188"/>
      <c r="M2" s="6" t="s">
        <v>1</v>
      </c>
      <c r="N2" s="7" t="s">
        <v>2</v>
      </c>
      <c r="O2" s="8" t="s">
        <v>3</v>
      </c>
      <c r="P2" s="6" t="s">
        <v>9</v>
      </c>
      <c r="Q2" s="7" t="s">
        <v>10</v>
      </c>
      <c r="R2" s="8" t="s">
        <v>11</v>
      </c>
      <c r="S2" s="51" t="s">
        <v>4</v>
      </c>
      <c r="T2" s="52" t="s">
        <v>5</v>
      </c>
      <c r="U2" s="9"/>
      <c r="V2" s="10"/>
      <c r="W2" s="10"/>
      <c r="X2" s="10"/>
      <c r="Y2" s="10"/>
      <c r="AA2" s="189">
        <v>1</v>
      </c>
      <c r="AB2" s="189"/>
      <c r="AC2" s="189">
        <v>2</v>
      </c>
      <c r="AD2" s="189"/>
      <c r="AE2" s="189">
        <v>3</v>
      </c>
      <c r="AF2" s="189"/>
      <c r="AG2" s="47"/>
    </row>
    <row r="3" spans="2:32" ht="15">
      <c r="B3" s="12">
        <v>1</v>
      </c>
      <c r="C3" s="13" t="s">
        <v>19</v>
      </c>
      <c r="D3" s="14" t="str">
        <f>VLOOKUP(B3,'BT'!$B$5:$C$20,2,0)</f>
        <v>NİŞANTAŞI ÜNİVERSİTESİ</v>
      </c>
      <c r="E3" s="15"/>
      <c r="F3" s="16"/>
      <c r="G3" s="41">
        <v>3</v>
      </c>
      <c r="H3" s="42">
        <v>0</v>
      </c>
      <c r="I3" s="43">
        <v>3</v>
      </c>
      <c r="J3" s="42">
        <v>1</v>
      </c>
      <c r="K3" s="43">
        <v>3</v>
      </c>
      <c r="L3" s="42">
        <v>0</v>
      </c>
      <c r="M3" s="19">
        <f>SUM(N3+O3)</f>
        <v>3</v>
      </c>
      <c r="N3" s="20">
        <f aca="true" t="shared" si="0" ref="N3:O6">SUM(AA3,AC3,AE3)</f>
        <v>3</v>
      </c>
      <c r="O3" s="21">
        <f t="shared" si="0"/>
        <v>0</v>
      </c>
      <c r="P3" s="19">
        <f>IF(C3="","",SUM(G3,I3,K3))</f>
        <v>9</v>
      </c>
      <c r="Q3" s="20">
        <f>IF(C3="","",SUM(H3,J3,L3))</f>
        <v>1</v>
      </c>
      <c r="R3" s="21">
        <f>P3-Q3</f>
        <v>8</v>
      </c>
      <c r="S3" s="48">
        <f>(N3*2)+O3</f>
        <v>6</v>
      </c>
      <c r="T3" s="53">
        <v>1</v>
      </c>
      <c r="U3" s="9"/>
      <c r="V3" s="10"/>
      <c r="W3" s="10"/>
      <c r="X3" s="10"/>
      <c r="Y3" s="10"/>
      <c r="AA3" s="22">
        <f aca="true" t="shared" si="1" ref="AA3:AF3">IF(G3&gt;2,1,)</f>
        <v>1</v>
      </c>
      <c r="AB3" s="22">
        <f t="shared" si="1"/>
        <v>0</v>
      </c>
      <c r="AC3" s="22">
        <f t="shared" si="1"/>
        <v>1</v>
      </c>
      <c r="AD3" s="22">
        <f t="shared" si="1"/>
        <v>0</v>
      </c>
      <c r="AE3" s="22">
        <f t="shared" si="1"/>
        <v>1</v>
      </c>
      <c r="AF3" s="22">
        <f t="shared" si="1"/>
        <v>0</v>
      </c>
    </row>
    <row r="4" spans="2:32" ht="15">
      <c r="B4" s="23">
        <v>8</v>
      </c>
      <c r="C4" s="24" t="s">
        <v>20</v>
      </c>
      <c r="D4" s="25" t="str">
        <f>VLOOKUP(B4,'BT'!$B$5:$C$20,2,0)</f>
        <v>İSTANBUL MEDİPOL ÜNİVERSİTESİ</v>
      </c>
      <c r="E4" s="26">
        <f>H3</f>
        <v>0</v>
      </c>
      <c r="F4" s="27">
        <f>G3</f>
        <v>3</v>
      </c>
      <c r="G4" s="28"/>
      <c r="H4" s="29"/>
      <c r="I4" s="44">
        <v>1</v>
      </c>
      <c r="J4" s="45">
        <v>3</v>
      </c>
      <c r="K4" s="44">
        <v>3</v>
      </c>
      <c r="L4" s="45">
        <v>2</v>
      </c>
      <c r="M4" s="26">
        <f>SUM(N4+O4)</f>
        <v>3</v>
      </c>
      <c r="N4" s="32">
        <f t="shared" si="0"/>
        <v>1</v>
      </c>
      <c r="O4" s="27">
        <f t="shared" si="0"/>
        <v>2</v>
      </c>
      <c r="P4" s="26">
        <f>IF(C4="","",SUM(G4,I4,K4))</f>
        <v>4</v>
      </c>
      <c r="Q4" s="32">
        <f>IF(C4="","",SUM(H4,J4,L4))</f>
        <v>5</v>
      </c>
      <c r="R4" s="27">
        <f>P4-Q4</f>
        <v>-1</v>
      </c>
      <c r="S4" s="49">
        <f>(N4*2)+O4</f>
        <v>4</v>
      </c>
      <c r="T4" s="54">
        <v>3</v>
      </c>
      <c r="U4" s="9"/>
      <c r="V4" s="10"/>
      <c r="W4" s="10"/>
      <c r="X4" s="10"/>
      <c r="Y4" s="10"/>
      <c r="AA4" s="22">
        <f aca="true" t="shared" si="2" ref="AA4:AB6">IF(E4&gt;2,1,)</f>
        <v>0</v>
      </c>
      <c r="AB4" s="22">
        <f t="shared" si="2"/>
        <v>1</v>
      </c>
      <c r="AC4" s="22">
        <f>IF(I4&gt;2,1,)</f>
        <v>0</v>
      </c>
      <c r="AD4" s="22">
        <f>IF(J4&gt;2,1,)</f>
        <v>1</v>
      </c>
      <c r="AE4" s="22">
        <f>IF(K4&gt;2,1,)</f>
        <v>1</v>
      </c>
      <c r="AF4" s="22">
        <f>IF(L4&gt;2,1,)</f>
        <v>0</v>
      </c>
    </row>
    <row r="5" spans="2:32" ht="15">
      <c r="B5" s="23">
        <v>9</v>
      </c>
      <c r="C5" s="24" t="s">
        <v>21</v>
      </c>
      <c r="D5" s="25" t="str">
        <f>VLOOKUP(B5,'BT'!$B$5:$C$20,2,0)</f>
        <v>SÜLEYMAN DEMİREL ÜNİVERSİTESİ</v>
      </c>
      <c r="E5" s="26">
        <f>J3</f>
        <v>1</v>
      </c>
      <c r="F5" s="27">
        <f>I3</f>
        <v>3</v>
      </c>
      <c r="G5" s="26">
        <f>J4</f>
        <v>3</v>
      </c>
      <c r="H5" s="27">
        <f>I4</f>
        <v>1</v>
      </c>
      <c r="I5" s="28"/>
      <c r="J5" s="29"/>
      <c r="K5" s="44">
        <v>3</v>
      </c>
      <c r="L5" s="45">
        <v>0</v>
      </c>
      <c r="M5" s="26">
        <f>SUM(N5+O5)</f>
        <v>3</v>
      </c>
      <c r="N5" s="32">
        <f t="shared" si="0"/>
        <v>2</v>
      </c>
      <c r="O5" s="27">
        <f t="shared" si="0"/>
        <v>1</v>
      </c>
      <c r="P5" s="26">
        <f>IF(C5="","",SUM(G5,I5,K5))</f>
        <v>6</v>
      </c>
      <c r="Q5" s="32">
        <f>IF(C5="","",SUM(H5,J5,L5))</f>
        <v>1</v>
      </c>
      <c r="R5" s="27">
        <f>P5-Q5</f>
        <v>5</v>
      </c>
      <c r="S5" s="49">
        <f>(N5*2)+O5</f>
        <v>5</v>
      </c>
      <c r="T5" s="54">
        <v>2</v>
      </c>
      <c r="U5" s="9"/>
      <c r="V5" s="10"/>
      <c r="W5" s="10"/>
      <c r="X5" s="10"/>
      <c r="Y5" s="10"/>
      <c r="AA5" s="22">
        <f t="shared" si="2"/>
        <v>0</v>
      </c>
      <c r="AB5" s="22">
        <f t="shared" si="2"/>
        <v>1</v>
      </c>
      <c r="AC5" s="22">
        <f>IF(G5&gt;2,1,)</f>
        <v>1</v>
      </c>
      <c r="AD5" s="22">
        <f>IF(H5&gt;2,1,)</f>
        <v>0</v>
      </c>
      <c r="AE5" s="22">
        <f>IF(K5&gt;2,1,)</f>
        <v>1</v>
      </c>
      <c r="AF5" s="22">
        <f>IF(L5&gt;2,1,)</f>
        <v>0</v>
      </c>
    </row>
    <row r="6" spans="2:32" ht="15.75" thickBot="1">
      <c r="B6" s="33">
        <v>16</v>
      </c>
      <c r="C6" s="34" t="s">
        <v>22</v>
      </c>
      <c r="D6" s="35" t="str">
        <f>VLOOKUP(B6,'BT'!$B$5:$C$20,2,0)</f>
        <v>ANADOLU ÜNİVERSİTESİ</v>
      </c>
      <c r="E6" s="36">
        <f>L3</f>
        <v>0</v>
      </c>
      <c r="F6" s="37">
        <f>K3</f>
        <v>3</v>
      </c>
      <c r="G6" s="36">
        <f>L4</f>
        <v>2</v>
      </c>
      <c r="H6" s="37">
        <f>K4</f>
        <v>3</v>
      </c>
      <c r="I6" s="36">
        <f>L5</f>
        <v>0</v>
      </c>
      <c r="J6" s="37">
        <f>K5</f>
        <v>3</v>
      </c>
      <c r="K6" s="38"/>
      <c r="L6" s="39"/>
      <c r="M6" s="36">
        <f>SUM(N6+O6)</f>
        <v>3</v>
      </c>
      <c r="N6" s="40">
        <f t="shared" si="0"/>
        <v>0</v>
      </c>
      <c r="O6" s="37">
        <f t="shared" si="0"/>
        <v>3</v>
      </c>
      <c r="P6" s="36">
        <f>IF(C6="","",SUM(G6,I6,K6))</f>
        <v>2</v>
      </c>
      <c r="Q6" s="40">
        <f>IF(C6="","",SUM(H6,J6,L6))</f>
        <v>6</v>
      </c>
      <c r="R6" s="37">
        <f>P6-Q6</f>
        <v>-4</v>
      </c>
      <c r="S6" s="50">
        <f>(N6*2)+O6</f>
        <v>3</v>
      </c>
      <c r="T6" s="55">
        <v>4</v>
      </c>
      <c r="U6" s="9"/>
      <c r="V6" s="10"/>
      <c r="W6" s="10"/>
      <c r="X6" s="10"/>
      <c r="Y6" s="10"/>
      <c r="AA6" s="22">
        <f t="shared" si="2"/>
        <v>0</v>
      </c>
      <c r="AB6" s="22">
        <f t="shared" si="2"/>
        <v>1</v>
      </c>
      <c r="AC6" s="22">
        <f>IF(G6&gt;2,1,)</f>
        <v>0</v>
      </c>
      <c r="AD6" s="22">
        <f>IF(H6&gt;2,1,)</f>
        <v>1</v>
      </c>
      <c r="AE6" s="22">
        <f>IF(I6&gt;2,1,)</f>
        <v>0</v>
      </c>
      <c r="AF6" s="22">
        <f>IF(J6&gt;2,1,)</f>
        <v>1</v>
      </c>
    </row>
    <row r="7" spans="22:23" ht="15.75" thickBot="1">
      <c r="V7" s="10"/>
      <c r="W7" s="10"/>
    </row>
    <row r="8" spans="2:32" ht="16.5" thickBot="1">
      <c r="B8" s="184" t="s">
        <v>6</v>
      </c>
      <c r="C8" s="185"/>
      <c r="D8" s="186"/>
      <c r="E8" s="187" t="s">
        <v>29</v>
      </c>
      <c r="F8" s="188"/>
      <c r="G8" s="187" t="s">
        <v>24</v>
      </c>
      <c r="H8" s="188"/>
      <c r="I8" s="187" t="s">
        <v>25</v>
      </c>
      <c r="J8" s="188"/>
      <c r="K8" s="187" t="s">
        <v>26</v>
      </c>
      <c r="L8" s="188"/>
      <c r="M8" s="6" t="s">
        <v>1</v>
      </c>
      <c r="N8" s="7" t="s">
        <v>2</v>
      </c>
      <c r="O8" s="8" t="s">
        <v>3</v>
      </c>
      <c r="P8" s="6" t="s">
        <v>9</v>
      </c>
      <c r="Q8" s="7" t="s">
        <v>10</v>
      </c>
      <c r="R8" s="8" t="s">
        <v>11</v>
      </c>
      <c r="S8" s="51" t="s">
        <v>4</v>
      </c>
      <c r="T8" s="52" t="s">
        <v>5</v>
      </c>
      <c r="U8" s="9"/>
      <c r="V8" s="10"/>
      <c r="W8" s="10"/>
      <c r="X8" s="10"/>
      <c r="Y8" s="10"/>
      <c r="AA8" s="183">
        <v>1</v>
      </c>
      <c r="AB8" s="183"/>
      <c r="AC8" s="183">
        <v>2</v>
      </c>
      <c r="AD8" s="183"/>
      <c r="AE8" s="183">
        <v>3</v>
      </c>
      <c r="AF8" s="183"/>
    </row>
    <row r="9" spans="2:32" ht="15">
      <c r="B9" s="12">
        <v>2</v>
      </c>
      <c r="C9" s="13" t="s">
        <v>23</v>
      </c>
      <c r="D9" s="14" t="str">
        <f>VLOOKUP(B9,'BT'!$B$5:$C$20,2,0)</f>
        <v>GAZİ ÜNİVERSİTESİ</v>
      </c>
      <c r="E9" s="15"/>
      <c r="F9" s="16"/>
      <c r="G9" s="17">
        <v>3</v>
      </c>
      <c r="H9" s="18">
        <v>1</v>
      </c>
      <c r="I9" s="17">
        <v>3</v>
      </c>
      <c r="J9" s="18">
        <v>1</v>
      </c>
      <c r="K9" s="17">
        <v>3</v>
      </c>
      <c r="L9" s="18">
        <v>0</v>
      </c>
      <c r="M9" s="19">
        <f>IF(C3="","",SUM(N9+O9))</f>
        <v>3</v>
      </c>
      <c r="N9" s="20">
        <f aca="true" t="shared" si="3" ref="N9:O12">SUM(AA9,AC9,AE9)</f>
        <v>3</v>
      </c>
      <c r="O9" s="21">
        <f t="shared" si="3"/>
        <v>0</v>
      </c>
      <c r="P9" s="19">
        <f>IF(C9="","",SUM(G9,I9,K9))</f>
        <v>9</v>
      </c>
      <c r="Q9" s="20">
        <f>IF(C9="","",SUM(H9,J9,L9))</f>
        <v>2</v>
      </c>
      <c r="R9" s="21">
        <f>P9-Q9</f>
        <v>7</v>
      </c>
      <c r="S9" s="48">
        <f>(N9*2)+O9</f>
        <v>6</v>
      </c>
      <c r="T9" s="53">
        <v>1</v>
      </c>
      <c r="U9" s="9"/>
      <c r="V9" s="10"/>
      <c r="W9" s="10"/>
      <c r="X9" s="10"/>
      <c r="Y9" s="10"/>
      <c r="AA9" s="22">
        <f aca="true" t="shared" si="4" ref="AA9:AF9">IF(G9&gt;2,1,)</f>
        <v>1</v>
      </c>
      <c r="AB9" s="22">
        <f t="shared" si="4"/>
        <v>0</v>
      </c>
      <c r="AC9" s="22">
        <f t="shared" si="4"/>
        <v>1</v>
      </c>
      <c r="AD9" s="22">
        <f t="shared" si="4"/>
        <v>0</v>
      </c>
      <c r="AE9" s="22">
        <f t="shared" si="4"/>
        <v>1</v>
      </c>
      <c r="AF9" s="22">
        <f t="shared" si="4"/>
        <v>0</v>
      </c>
    </row>
    <row r="10" spans="2:32" ht="15">
      <c r="B10" s="23">
        <v>7</v>
      </c>
      <c r="C10" s="24" t="s">
        <v>24</v>
      </c>
      <c r="D10" s="25" t="str">
        <f>VLOOKUP(B10,'BT'!$B$5:$C$20,2,0)</f>
        <v>FIRAT ÜNİVERSİTESİ</v>
      </c>
      <c r="E10" s="26">
        <f>H9</f>
        <v>1</v>
      </c>
      <c r="F10" s="27">
        <f>G9</f>
        <v>3</v>
      </c>
      <c r="G10" s="28"/>
      <c r="H10" s="29"/>
      <c r="I10" s="30">
        <v>3</v>
      </c>
      <c r="J10" s="31">
        <v>0</v>
      </c>
      <c r="K10" s="30">
        <v>3</v>
      </c>
      <c r="L10" s="31">
        <v>0</v>
      </c>
      <c r="M10" s="26">
        <f>SUM(N10+O10)</f>
        <v>3</v>
      </c>
      <c r="N10" s="32">
        <f t="shared" si="3"/>
        <v>2</v>
      </c>
      <c r="O10" s="27">
        <f t="shared" si="3"/>
        <v>1</v>
      </c>
      <c r="P10" s="26">
        <f>IF(C10="","",SUM(G10,I10,K10))</f>
        <v>6</v>
      </c>
      <c r="Q10" s="32">
        <f>IF(C10="","",SUM(H10,J10,L10))</f>
        <v>0</v>
      </c>
      <c r="R10" s="27">
        <f>P10-Q10</f>
        <v>6</v>
      </c>
      <c r="S10" s="49">
        <f>(N10*2)+O10</f>
        <v>5</v>
      </c>
      <c r="T10" s="54">
        <v>2</v>
      </c>
      <c r="U10" s="9"/>
      <c r="V10" s="10"/>
      <c r="W10" s="10"/>
      <c r="X10" s="10"/>
      <c r="Y10" s="10"/>
      <c r="AA10" s="22">
        <f aca="true" t="shared" si="5" ref="AA10:AB12">IF(E10&gt;2,1,)</f>
        <v>0</v>
      </c>
      <c r="AB10" s="22">
        <f t="shared" si="5"/>
        <v>1</v>
      </c>
      <c r="AC10" s="22">
        <f>IF(I10&gt;2,1,)</f>
        <v>1</v>
      </c>
      <c r="AD10" s="22">
        <f>IF(J10&gt;2,1,)</f>
        <v>0</v>
      </c>
      <c r="AE10" s="22">
        <f>IF(K10&gt;2,1,)</f>
        <v>1</v>
      </c>
      <c r="AF10" s="22">
        <f>IF(L10&gt;2,1,)</f>
        <v>0</v>
      </c>
    </row>
    <row r="11" spans="2:32" ht="15">
      <c r="B11" s="23">
        <v>10</v>
      </c>
      <c r="C11" s="24" t="s">
        <v>25</v>
      </c>
      <c r="D11" s="25" t="str">
        <f>VLOOKUP(B11,'BT'!$B$5:$C$20,2,0)</f>
        <v>ORTA DOĞU TEKNİK ÜNİVERSİTESİ</v>
      </c>
      <c r="E11" s="26">
        <f>J9</f>
        <v>1</v>
      </c>
      <c r="F11" s="27">
        <f>I9</f>
        <v>3</v>
      </c>
      <c r="G11" s="26">
        <f>J10</f>
        <v>0</v>
      </c>
      <c r="H11" s="27">
        <f>I10</f>
        <v>3</v>
      </c>
      <c r="I11" s="28"/>
      <c r="J11" s="29"/>
      <c r="K11" s="30">
        <v>3</v>
      </c>
      <c r="L11" s="31">
        <v>1</v>
      </c>
      <c r="M11" s="26">
        <f>SUM(N11+O11)</f>
        <v>3</v>
      </c>
      <c r="N11" s="32">
        <f t="shared" si="3"/>
        <v>1</v>
      </c>
      <c r="O11" s="27">
        <f t="shared" si="3"/>
        <v>2</v>
      </c>
      <c r="P11" s="26">
        <f>IF(C11="","",SUM(G11,I11,K11))</f>
        <v>3</v>
      </c>
      <c r="Q11" s="32">
        <f>IF(C11="","",SUM(H11,J11,L11))</f>
        <v>4</v>
      </c>
      <c r="R11" s="27">
        <f>P11-Q11</f>
        <v>-1</v>
      </c>
      <c r="S11" s="49">
        <f>(N11*2)+O11</f>
        <v>4</v>
      </c>
      <c r="T11" s="54">
        <v>3</v>
      </c>
      <c r="U11" s="9"/>
      <c r="V11" s="10"/>
      <c r="W11" s="10"/>
      <c r="X11" s="10"/>
      <c r="Y11" s="10"/>
      <c r="AA11" s="22">
        <f t="shared" si="5"/>
        <v>0</v>
      </c>
      <c r="AB11" s="22">
        <f t="shared" si="5"/>
        <v>1</v>
      </c>
      <c r="AC11" s="22">
        <f>IF(G11&gt;2,1,)</f>
        <v>0</v>
      </c>
      <c r="AD11" s="22">
        <f>IF(H11&gt;2,1,)</f>
        <v>1</v>
      </c>
      <c r="AE11" s="22">
        <f>IF(K11&gt;2,1,)</f>
        <v>1</v>
      </c>
      <c r="AF11" s="22">
        <f>IF(L11&gt;2,1,)</f>
        <v>0</v>
      </c>
    </row>
    <row r="12" spans="2:32" ht="15.75" thickBot="1">
      <c r="B12" s="33">
        <v>15</v>
      </c>
      <c r="C12" s="34" t="s">
        <v>26</v>
      </c>
      <c r="D12" s="35" t="str">
        <f>VLOOKUP(B12,'BT'!$B$5:$C$20,2,0)</f>
        <v>YALOVA ÜNİVERSİTESİ</v>
      </c>
      <c r="E12" s="36">
        <f>L9</f>
        <v>0</v>
      </c>
      <c r="F12" s="37">
        <f>K9</f>
        <v>3</v>
      </c>
      <c r="G12" s="36">
        <f>L10</f>
        <v>0</v>
      </c>
      <c r="H12" s="37">
        <f>K10</f>
        <v>3</v>
      </c>
      <c r="I12" s="36">
        <f>L11</f>
        <v>1</v>
      </c>
      <c r="J12" s="37">
        <f>K11</f>
        <v>3</v>
      </c>
      <c r="K12" s="38"/>
      <c r="L12" s="39"/>
      <c r="M12" s="36">
        <f>SUM(N12+O12)</f>
        <v>3</v>
      </c>
      <c r="N12" s="40">
        <f t="shared" si="3"/>
        <v>0</v>
      </c>
      <c r="O12" s="37">
        <f t="shared" si="3"/>
        <v>3</v>
      </c>
      <c r="P12" s="36">
        <f>IF(C12="","",SUM(G12,I12,K12))</f>
        <v>1</v>
      </c>
      <c r="Q12" s="40">
        <f>IF(C12="","",SUM(H12,J12,L12))</f>
        <v>6</v>
      </c>
      <c r="R12" s="37">
        <f>P12-Q12</f>
        <v>-5</v>
      </c>
      <c r="S12" s="50">
        <f>(N12*2)+O12</f>
        <v>3</v>
      </c>
      <c r="T12" s="55">
        <v>4</v>
      </c>
      <c r="U12" s="9"/>
      <c r="V12" s="10"/>
      <c r="W12" s="10"/>
      <c r="X12" s="10"/>
      <c r="Y12" s="10"/>
      <c r="AA12" s="22">
        <f t="shared" si="5"/>
        <v>0</v>
      </c>
      <c r="AB12" s="22">
        <f t="shared" si="5"/>
        <v>1</v>
      </c>
      <c r="AC12" s="22">
        <f>IF(G12&gt;2,1,)</f>
        <v>0</v>
      </c>
      <c r="AD12" s="22">
        <f>IF(H12&gt;2,1,)</f>
        <v>1</v>
      </c>
      <c r="AE12" s="22">
        <f>IF(I12&gt;2,1,)</f>
        <v>0</v>
      </c>
      <c r="AF12" s="22">
        <f>IF(J12&gt;2,1,)</f>
        <v>1</v>
      </c>
    </row>
    <row r="13" spans="22:23" ht="15.75" thickBot="1">
      <c r="V13" s="10"/>
      <c r="W13" s="10"/>
    </row>
    <row r="14" spans="2:32" ht="16.5" thickBot="1">
      <c r="B14" s="184" t="s">
        <v>7</v>
      </c>
      <c r="C14" s="185"/>
      <c r="D14" s="186"/>
      <c r="E14" s="187" t="s">
        <v>27</v>
      </c>
      <c r="F14" s="188"/>
      <c r="G14" s="187" t="s">
        <v>28</v>
      </c>
      <c r="H14" s="188"/>
      <c r="I14" s="187" t="s">
        <v>30</v>
      </c>
      <c r="J14" s="188"/>
      <c r="K14" s="187">
        <v>4</v>
      </c>
      <c r="L14" s="188"/>
      <c r="M14" s="6" t="s">
        <v>1</v>
      </c>
      <c r="N14" s="7" t="s">
        <v>2</v>
      </c>
      <c r="O14" s="8" t="s">
        <v>3</v>
      </c>
      <c r="P14" s="6" t="s">
        <v>9</v>
      </c>
      <c r="Q14" s="7" t="s">
        <v>10</v>
      </c>
      <c r="R14" s="8" t="s">
        <v>11</v>
      </c>
      <c r="S14" s="51" t="s">
        <v>4</v>
      </c>
      <c r="T14" s="52" t="s">
        <v>5</v>
      </c>
      <c r="U14" s="9"/>
      <c r="V14" s="10"/>
      <c r="W14" s="10"/>
      <c r="X14" s="10"/>
      <c r="Y14" s="10"/>
      <c r="AA14" s="183">
        <v>1</v>
      </c>
      <c r="AB14" s="183"/>
      <c r="AC14" s="183">
        <v>2</v>
      </c>
      <c r="AD14" s="183"/>
      <c r="AE14" s="183">
        <v>3</v>
      </c>
      <c r="AF14" s="183"/>
    </row>
    <row r="15" spans="2:32" ht="15">
      <c r="B15" s="12">
        <v>3</v>
      </c>
      <c r="C15" s="13" t="s">
        <v>27</v>
      </c>
      <c r="D15" s="14" t="str">
        <f>VLOOKUP(B15,'BT'!$B$5:$C$20,2,0)</f>
        <v>MARMARA ÜNİVERSİTESİ</v>
      </c>
      <c r="E15" s="15"/>
      <c r="F15" s="16"/>
      <c r="G15" s="17">
        <v>3</v>
      </c>
      <c r="H15" s="18">
        <v>0</v>
      </c>
      <c r="I15" s="17">
        <v>3</v>
      </c>
      <c r="J15" s="18">
        <v>0</v>
      </c>
      <c r="K15" s="17">
        <v>3</v>
      </c>
      <c r="L15" s="18">
        <v>0</v>
      </c>
      <c r="M15" s="19">
        <f>SUM(N15+O15)</f>
        <v>3</v>
      </c>
      <c r="N15" s="20">
        <f aca="true" t="shared" si="6" ref="N15:O18">SUM(AA15,AC15,AE15)</f>
        <v>3</v>
      </c>
      <c r="O15" s="21">
        <f t="shared" si="6"/>
        <v>0</v>
      </c>
      <c r="P15" s="19">
        <f>IF(C15="","",SUM(G15,I15,K15))</f>
        <v>9</v>
      </c>
      <c r="Q15" s="20">
        <f>IF(C15="","",SUM(H15,J15,L15))</f>
        <v>0</v>
      </c>
      <c r="R15" s="21">
        <f>P15-Q15</f>
        <v>9</v>
      </c>
      <c r="S15" s="48">
        <f>(N15*2)+O15</f>
        <v>6</v>
      </c>
      <c r="T15" s="53">
        <v>1</v>
      </c>
      <c r="U15" s="9"/>
      <c r="V15" s="10"/>
      <c r="W15" s="10"/>
      <c r="X15" s="10"/>
      <c r="Y15" s="10"/>
      <c r="AA15" s="22">
        <f aca="true" t="shared" si="7" ref="AA15:AF15">IF(G15&gt;2,1,)</f>
        <v>1</v>
      </c>
      <c r="AB15" s="22">
        <f t="shared" si="7"/>
        <v>0</v>
      </c>
      <c r="AC15" s="22">
        <f t="shared" si="7"/>
        <v>1</v>
      </c>
      <c r="AD15" s="22">
        <f t="shared" si="7"/>
        <v>0</v>
      </c>
      <c r="AE15" s="22">
        <f t="shared" si="7"/>
        <v>1</v>
      </c>
      <c r="AF15" s="22">
        <f t="shared" si="7"/>
        <v>0</v>
      </c>
    </row>
    <row r="16" spans="2:32" ht="15">
      <c r="B16" s="23">
        <v>6</v>
      </c>
      <c r="C16" s="24" t="s">
        <v>28</v>
      </c>
      <c r="D16" s="25" t="str">
        <f>VLOOKUP(B16,'BT'!$B$5:$C$20,2,0)</f>
        <v>GİRNE AMERİKAN ÜNİVERSİTESİ</v>
      </c>
      <c r="E16" s="26">
        <f>H15</f>
        <v>0</v>
      </c>
      <c r="F16" s="27">
        <f>G15</f>
        <v>3</v>
      </c>
      <c r="G16" s="28"/>
      <c r="H16" s="29"/>
      <c r="I16" s="30">
        <v>0</v>
      </c>
      <c r="J16" s="31">
        <v>3</v>
      </c>
      <c r="K16" s="30">
        <v>0</v>
      </c>
      <c r="L16" s="31">
        <v>3</v>
      </c>
      <c r="M16" s="26">
        <f>SUM(N16+O16)</f>
        <v>3</v>
      </c>
      <c r="N16" s="32">
        <f t="shared" si="6"/>
        <v>0</v>
      </c>
      <c r="O16" s="27">
        <f t="shared" si="6"/>
        <v>3</v>
      </c>
      <c r="P16" s="26">
        <f>IF(C16="","",SUM(G16,I16,K16))</f>
        <v>0</v>
      </c>
      <c r="Q16" s="32">
        <f>IF(C16="","",SUM(H16,J16,L16))</f>
        <v>6</v>
      </c>
      <c r="R16" s="27">
        <f>P16-Q16</f>
        <v>-6</v>
      </c>
      <c r="S16" s="49">
        <f>(N16*2)+O16</f>
        <v>3</v>
      </c>
      <c r="T16" s="54">
        <v>4</v>
      </c>
      <c r="U16" s="9"/>
      <c r="V16" s="10"/>
      <c r="W16" s="10"/>
      <c r="X16" s="10"/>
      <c r="Y16" s="10"/>
      <c r="AA16" s="22">
        <f aca="true" t="shared" si="8" ref="AA16:AB18">IF(E16&gt;2,1,)</f>
        <v>0</v>
      </c>
      <c r="AB16" s="22">
        <f t="shared" si="8"/>
        <v>1</v>
      </c>
      <c r="AC16" s="22">
        <f>IF(I16&gt;2,1,)</f>
        <v>0</v>
      </c>
      <c r="AD16" s="22">
        <f>IF(J16&gt;2,1,)</f>
        <v>1</v>
      </c>
      <c r="AE16" s="22">
        <f>IF(K16&gt;2,1,)</f>
        <v>0</v>
      </c>
      <c r="AF16" s="22">
        <f>IF(L16&gt;2,1,)</f>
        <v>1</v>
      </c>
    </row>
    <row r="17" spans="2:32" ht="15">
      <c r="B17" s="23">
        <v>11</v>
      </c>
      <c r="C17" s="24" t="s">
        <v>30</v>
      </c>
      <c r="D17" s="25" t="str">
        <f>VLOOKUP(B17,'BT'!$B$5:$C$20,2,0)</f>
        <v>SİVAS CUMHURİYET ÜNİVERSİTESİ</v>
      </c>
      <c r="E17" s="26">
        <f>J15</f>
        <v>0</v>
      </c>
      <c r="F17" s="27">
        <f>I15</f>
        <v>3</v>
      </c>
      <c r="G17" s="26">
        <f>J16</f>
        <v>3</v>
      </c>
      <c r="H17" s="27">
        <f>I16</f>
        <v>0</v>
      </c>
      <c r="I17" s="28"/>
      <c r="J17" s="29"/>
      <c r="K17" s="30">
        <v>1</v>
      </c>
      <c r="L17" s="31">
        <v>3</v>
      </c>
      <c r="M17" s="26">
        <f>SUM(N17+O17)</f>
        <v>3</v>
      </c>
      <c r="N17" s="32">
        <f t="shared" si="6"/>
        <v>1</v>
      </c>
      <c r="O17" s="27">
        <f t="shared" si="6"/>
        <v>2</v>
      </c>
      <c r="P17" s="26">
        <f>IF(C17="","",SUM(G17,I17,K17))</f>
        <v>4</v>
      </c>
      <c r="Q17" s="32">
        <f>IF(C17="","",SUM(H17,J17,L17))</f>
        <v>3</v>
      </c>
      <c r="R17" s="27">
        <f>P17-Q17</f>
        <v>1</v>
      </c>
      <c r="S17" s="49">
        <f>(N17*2)+O17</f>
        <v>4</v>
      </c>
      <c r="T17" s="54">
        <v>3</v>
      </c>
      <c r="U17" s="9"/>
      <c r="V17" s="10"/>
      <c r="W17" s="10"/>
      <c r="X17" s="10"/>
      <c r="Y17" s="10"/>
      <c r="AA17" s="22">
        <f t="shared" si="8"/>
        <v>0</v>
      </c>
      <c r="AB17" s="22">
        <f t="shared" si="8"/>
        <v>1</v>
      </c>
      <c r="AC17" s="22">
        <f>IF(G17&gt;2,1,)</f>
        <v>1</v>
      </c>
      <c r="AD17" s="22">
        <f>IF(H17&gt;2,1,)</f>
        <v>0</v>
      </c>
      <c r="AE17" s="22">
        <f>IF(K17&gt;2,1,)</f>
        <v>0</v>
      </c>
      <c r="AF17" s="22">
        <f>IF(L17&gt;2,1,)</f>
        <v>1</v>
      </c>
    </row>
    <row r="18" spans="2:32" ht="15.75" thickBot="1">
      <c r="B18" s="33">
        <v>14</v>
      </c>
      <c r="C18" s="34" t="s">
        <v>29</v>
      </c>
      <c r="D18" s="35" t="str">
        <f>VLOOKUP(B18,'BT'!$B$5:$C$20,2,0)</f>
        <v>ZONGULDAK BÜLENT ECEVİT ÜNİVERSİTESİ</v>
      </c>
      <c r="E18" s="36">
        <f>L15</f>
        <v>0</v>
      </c>
      <c r="F18" s="37">
        <f>K15</f>
        <v>3</v>
      </c>
      <c r="G18" s="36">
        <f>L16</f>
        <v>3</v>
      </c>
      <c r="H18" s="37">
        <f>K16</f>
        <v>0</v>
      </c>
      <c r="I18" s="36">
        <f>L17</f>
        <v>3</v>
      </c>
      <c r="J18" s="37">
        <f>K17</f>
        <v>1</v>
      </c>
      <c r="K18" s="38"/>
      <c r="L18" s="39"/>
      <c r="M18" s="36">
        <f>SUM(N18+O18)</f>
        <v>3</v>
      </c>
      <c r="N18" s="40">
        <f t="shared" si="6"/>
        <v>2</v>
      </c>
      <c r="O18" s="37">
        <f t="shared" si="6"/>
        <v>1</v>
      </c>
      <c r="P18" s="36">
        <f>IF(C18="","",SUM(G18,I18,K18))</f>
        <v>6</v>
      </c>
      <c r="Q18" s="40">
        <f>IF(C18="","",SUM(H18,J18,L18))</f>
        <v>1</v>
      </c>
      <c r="R18" s="37">
        <f>P18-Q18</f>
        <v>5</v>
      </c>
      <c r="S18" s="50">
        <f>(N18*2)+O18</f>
        <v>5</v>
      </c>
      <c r="T18" s="55">
        <v>2</v>
      </c>
      <c r="U18" s="9"/>
      <c r="V18" s="10"/>
      <c r="W18" s="10"/>
      <c r="X18" s="10"/>
      <c r="Y18" s="10"/>
      <c r="AA18" s="22">
        <f t="shared" si="8"/>
        <v>0</v>
      </c>
      <c r="AB18" s="22">
        <f t="shared" si="8"/>
        <v>1</v>
      </c>
      <c r="AC18" s="22">
        <f>IF(G18&gt;2,1,)</f>
        <v>1</v>
      </c>
      <c r="AD18" s="22">
        <f>IF(H18&gt;2,1,)</f>
        <v>0</v>
      </c>
      <c r="AE18" s="22">
        <f>IF(I18&gt;2,1,)</f>
        <v>1</v>
      </c>
      <c r="AF18" s="22">
        <f>IF(J18&gt;2,1,)</f>
        <v>0</v>
      </c>
    </row>
    <row r="19" ht="15.75" thickBot="1"/>
    <row r="20" spans="2:32" ht="16.5" thickBot="1">
      <c r="B20" s="184" t="s">
        <v>8</v>
      </c>
      <c r="C20" s="185"/>
      <c r="D20" s="186"/>
      <c r="E20" s="187" t="s">
        <v>31</v>
      </c>
      <c r="F20" s="188"/>
      <c r="G20" s="187" t="s">
        <v>32</v>
      </c>
      <c r="H20" s="188"/>
      <c r="I20" s="187" t="s">
        <v>33</v>
      </c>
      <c r="J20" s="188"/>
      <c r="K20" s="187" t="s">
        <v>34</v>
      </c>
      <c r="L20" s="188"/>
      <c r="M20" s="6" t="s">
        <v>1</v>
      </c>
      <c r="N20" s="7" t="s">
        <v>2</v>
      </c>
      <c r="O20" s="8" t="s">
        <v>3</v>
      </c>
      <c r="P20" s="6" t="s">
        <v>9</v>
      </c>
      <c r="Q20" s="7" t="s">
        <v>10</v>
      </c>
      <c r="R20" s="8" t="s">
        <v>11</v>
      </c>
      <c r="S20" s="51" t="s">
        <v>4</v>
      </c>
      <c r="T20" s="52" t="s">
        <v>5</v>
      </c>
      <c r="U20" s="9"/>
      <c r="V20" s="10"/>
      <c r="W20" s="10"/>
      <c r="X20" s="10"/>
      <c r="Y20" s="10"/>
      <c r="AA20" s="183">
        <v>1</v>
      </c>
      <c r="AB20" s="183"/>
      <c r="AC20" s="183">
        <v>2</v>
      </c>
      <c r="AD20" s="183"/>
      <c r="AE20" s="183">
        <v>3</v>
      </c>
      <c r="AF20" s="183"/>
    </row>
    <row r="21" spans="2:32" ht="15">
      <c r="B21" s="12">
        <v>4</v>
      </c>
      <c r="C21" s="13" t="s">
        <v>31</v>
      </c>
      <c r="D21" s="14" t="str">
        <f>VLOOKUP(B21,'BT'!$B$5:$C$20,2,0)</f>
        <v>EGE ÜNİVERSİTESİ</v>
      </c>
      <c r="E21" s="15"/>
      <c r="F21" s="16"/>
      <c r="G21" s="17">
        <v>1</v>
      </c>
      <c r="H21" s="18">
        <v>3</v>
      </c>
      <c r="I21" s="17">
        <v>0</v>
      </c>
      <c r="J21" s="18">
        <v>3</v>
      </c>
      <c r="K21" s="17">
        <v>3</v>
      </c>
      <c r="L21" s="18">
        <v>0</v>
      </c>
      <c r="M21" s="19">
        <f>SUM(N21+O21)</f>
        <v>3</v>
      </c>
      <c r="N21" s="20">
        <f aca="true" t="shared" si="9" ref="N21:O24">SUM(AA21,AC21,AE21)</f>
        <v>1</v>
      </c>
      <c r="O21" s="21">
        <f t="shared" si="9"/>
        <v>2</v>
      </c>
      <c r="P21" s="19">
        <f>IF(C21="","",SUM(G21,I21,K21))</f>
        <v>4</v>
      </c>
      <c r="Q21" s="20">
        <f>IF(C21="","",SUM(H21,J21,L21))</f>
        <v>6</v>
      </c>
      <c r="R21" s="21">
        <f>P21-Q21</f>
        <v>-2</v>
      </c>
      <c r="S21" s="48">
        <f>(N21*2)+O21</f>
        <v>4</v>
      </c>
      <c r="T21" s="53">
        <v>3</v>
      </c>
      <c r="U21" s="9"/>
      <c r="V21" s="10"/>
      <c r="W21" s="10"/>
      <c r="X21" s="10"/>
      <c r="Y21" s="10"/>
      <c r="AA21" s="22">
        <f aca="true" t="shared" si="10" ref="AA21:AF21">IF(G21&gt;2,1,)</f>
        <v>0</v>
      </c>
      <c r="AB21" s="22">
        <f t="shared" si="10"/>
        <v>1</v>
      </c>
      <c r="AC21" s="22">
        <f t="shared" si="10"/>
        <v>0</v>
      </c>
      <c r="AD21" s="22">
        <f t="shared" si="10"/>
        <v>1</v>
      </c>
      <c r="AE21" s="22">
        <f t="shared" si="10"/>
        <v>1</v>
      </c>
      <c r="AF21" s="22">
        <f t="shared" si="10"/>
        <v>0</v>
      </c>
    </row>
    <row r="22" spans="2:32" ht="15">
      <c r="B22" s="23">
        <v>5</v>
      </c>
      <c r="C22" s="24" t="s">
        <v>32</v>
      </c>
      <c r="D22" s="25" t="str">
        <f>VLOOKUP(B22,'BT'!$B$5:$C$20,2,0)</f>
        <v>ÇUKUROVA ÜNİVERSİTESİ</v>
      </c>
      <c r="E22" s="26">
        <f>H21</f>
        <v>3</v>
      </c>
      <c r="F22" s="27">
        <f>G21</f>
        <v>1</v>
      </c>
      <c r="G22" s="28"/>
      <c r="H22" s="29"/>
      <c r="I22" s="30">
        <v>0</v>
      </c>
      <c r="J22" s="31">
        <v>3</v>
      </c>
      <c r="K22" s="30">
        <v>3</v>
      </c>
      <c r="L22" s="31">
        <v>0</v>
      </c>
      <c r="M22" s="26">
        <f>SUM(N22+O22)</f>
        <v>3</v>
      </c>
      <c r="N22" s="32">
        <f t="shared" si="9"/>
        <v>2</v>
      </c>
      <c r="O22" s="27">
        <f t="shared" si="9"/>
        <v>1</v>
      </c>
      <c r="P22" s="26">
        <f>IF(C22="","",SUM(G22,I22,K22))</f>
        <v>3</v>
      </c>
      <c r="Q22" s="32">
        <f>IF(C22="","",SUM(H22,J22,L22))</f>
        <v>3</v>
      </c>
      <c r="R22" s="27">
        <f>P22-Q22</f>
        <v>0</v>
      </c>
      <c r="S22" s="49">
        <f>(N22*2)+O22</f>
        <v>5</v>
      </c>
      <c r="T22" s="54">
        <v>2</v>
      </c>
      <c r="U22" s="9"/>
      <c r="V22" s="10"/>
      <c r="W22" s="10"/>
      <c r="X22" s="10"/>
      <c r="Y22" s="10"/>
      <c r="AA22" s="22">
        <f aca="true" t="shared" si="11" ref="AA22:AB24">IF(E22&gt;2,1,)</f>
        <v>1</v>
      </c>
      <c r="AB22" s="22">
        <f t="shared" si="11"/>
        <v>0</v>
      </c>
      <c r="AC22" s="22">
        <f>IF(I22&gt;2,1,)</f>
        <v>0</v>
      </c>
      <c r="AD22" s="22">
        <f>IF(J22&gt;2,1,)</f>
        <v>1</v>
      </c>
      <c r="AE22" s="22">
        <f>IF(K22&gt;2,1,)</f>
        <v>1</v>
      </c>
      <c r="AF22" s="22">
        <f>IF(L22&gt;2,1,)</f>
        <v>0</v>
      </c>
    </row>
    <row r="23" spans="2:32" ht="15">
      <c r="B23" s="23">
        <v>12</v>
      </c>
      <c r="C23" s="24" t="s">
        <v>33</v>
      </c>
      <c r="D23" s="25" t="str">
        <f>VLOOKUP(B23,'BT'!$B$5:$C$20,2,0)</f>
        <v>ERCİYES ÜNİVERSİTESİ</v>
      </c>
      <c r="E23" s="26">
        <f>J21</f>
        <v>3</v>
      </c>
      <c r="F23" s="27">
        <f>I21</f>
        <v>0</v>
      </c>
      <c r="G23" s="26">
        <f>J22</f>
        <v>3</v>
      </c>
      <c r="H23" s="27">
        <f>I22</f>
        <v>0</v>
      </c>
      <c r="I23" s="28"/>
      <c r="J23" s="29"/>
      <c r="K23" s="30">
        <v>3</v>
      </c>
      <c r="L23" s="31">
        <v>0</v>
      </c>
      <c r="M23" s="26">
        <f>SUM(N23+O23)</f>
        <v>3</v>
      </c>
      <c r="N23" s="32">
        <f t="shared" si="9"/>
        <v>3</v>
      </c>
      <c r="O23" s="27">
        <f t="shared" si="9"/>
        <v>0</v>
      </c>
      <c r="P23" s="26">
        <f>IF(C23="","",SUM(G23,I23,K23))</f>
        <v>6</v>
      </c>
      <c r="Q23" s="32">
        <f>IF(C23="","",SUM(H23,J23,L23))</f>
        <v>0</v>
      </c>
      <c r="R23" s="27">
        <f>P23-Q23</f>
        <v>6</v>
      </c>
      <c r="S23" s="49">
        <f>(N23*2)+O23</f>
        <v>6</v>
      </c>
      <c r="T23" s="54">
        <v>1</v>
      </c>
      <c r="U23" s="9"/>
      <c r="V23" s="10"/>
      <c r="W23" s="10"/>
      <c r="X23" s="10"/>
      <c r="Y23" s="10"/>
      <c r="AA23" s="22">
        <f t="shared" si="11"/>
        <v>1</v>
      </c>
      <c r="AB23" s="22">
        <f t="shared" si="11"/>
        <v>0</v>
      </c>
      <c r="AC23" s="22">
        <f>IF(G23&gt;2,1,)</f>
        <v>1</v>
      </c>
      <c r="AD23" s="22">
        <f>IF(H23&gt;2,1,)</f>
        <v>0</v>
      </c>
      <c r="AE23" s="22">
        <f>IF(K23&gt;2,1,)</f>
        <v>1</v>
      </c>
      <c r="AF23" s="22">
        <f>IF(L23&gt;2,1,)</f>
        <v>0</v>
      </c>
    </row>
    <row r="24" spans="2:32" ht="15.75" thickBot="1">
      <c r="B24" s="33">
        <v>13</v>
      </c>
      <c r="C24" s="34" t="s">
        <v>34</v>
      </c>
      <c r="D24" s="35" t="str">
        <f>VLOOKUP(B24,'BT'!$B$5:$C$20,2,0)</f>
        <v>KAHRAMANMARAŞ SÜTÇÜ İMAM ÜNİVERSİTESİ</v>
      </c>
      <c r="E24" s="36">
        <f>L21</f>
        <v>0</v>
      </c>
      <c r="F24" s="37">
        <f>K21</f>
        <v>3</v>
      </c>
      <c r="G24" s="36">
        <f>L22</f>
        <v>0</v>
      </c>
      <c r="H24" s="37">
        <f>K22</f>
        <v>3</v>
      </c>
      <c r="I24" s="36">
        <f>L23</f>
        <v>0</v>
      </c>
      <c r="J24" s="37">
        <f>K23</f>
        <v>3</v>
      </c>
      <c r="K24" s="38"/>
      <c r="L24" s="39"/>
      <c r="M24" s="36">
        <f>SUM(N24+O24)</f>
        <v>3</v>
      </c>
      <c r="N24" s="40">
        <f t="shared" si="9"/>
        <v>0</v>
      </c>
      <c r="O24" s="37">
        <f t="shared" si="9"/>
        <v>3</v>
      </c>
      <c r="P24" s="36">
        <f>IF(C24="","",SUM(G24,I24,K24))</f>
        <v>0</v>
      </c>
      <c r="Q24" s="40">
        <f>IF(C24="","",SUM(H24,J24,L24))</f>
        <v>6</v>
      </c>
      <c r="R24" s="37">
        <f>P24-Q24</f>
        <v>-6</v>
      </c>
      <c r="S24" s="50">
        <f>(N24*2)+O24</f>
        <v>3</v>
      </c>
      <c r="T24" s="55">
        <v>4</v>
      </c>
      <c r="U24" s="9"/>
      <c r="V24" s="10"/>
      <c r="W24" s="10"/>
      <c r="X24" s="10"/>
      <c r="Y24" s="10"/>
      <c r="AA24" s="22">
        <f t="shared" si="11"/>
        <v>0</v>
      </c>
      <c r="AB24" s="22">
        <f t="shared" si="11"/>
        <v>1</v>
      </c>
      <c r="AC24" s="22">
        <f>IF(G24&gt;2,1,)</f>
        <v>0</v>
      </c>
      <c r="AD24" s="22">
        <f>IF(H24&gt;2,1,)</f>
        <v>1</v>
      </c>
      <c r="AE24" s="22">
        <f>IF(I24&gt;2,1,)</f>
        <v>0</v>
      </c>
      <c r="AF24" s="22">
        <f>IF(J24&gt;2,1,)</f>
        <v>1</v>
      </c>
    </row>
    <row r="25" ht="15.75" thickBot="1"/>
    <row r="26" spans="2:20" ht="15.75" thickBot="1">
      <c r="B26" s="96" t="s">
        <v>12</v>
      </c>
      <c r="C26" s="96" t="s">
        <v>13</v>
      </c>
      <c r="D26" s="97" t="s">
        <v>14</v>
      </c>
      <c r="E26" s="98" t="s">
        <v>15</v>
      </c>
      <c r="F26" s="98" t="s">
        <v>16</v>
      </c>
      <c r="G26" s="178" t="s">
        <v>17</v>
      </c>
      <c r="H26" s="178"/>
      <c r="I26" s="178"/>
      <c r="J26" s="178"/>
      <c r="K26" s="178"/>
      <c r="L26" s="178"/>
      <c r="M26" s="178"/>
      <c r="N26" s="178"/>
      <c r="O26" s="178"/>
      <c r="P26" s="178"/>
      <c r="Q26" s="98" t="s">
        <v>18</v>
      </c>
      <c r="R26" s="98" t="s">
        <v>3</v>
      </c>
      <c r="S26" s="175" t="s">
        <v>35</v>
      </c>
      <c r="T26" s="175"/>
    </row>
    <row r="27" spans="2:20" ht="15" customHeight="1">
      <c r="B27" s="84">
        <v>1</v>
      </c>
      <c r="C27" s="192">
        <v>44694</v>
      </c>
      <c r="D27" s="85" t="str">
        <f>VLOOKUP(E27,'BT'!$B$5:$C$20,2,0)</f>
        <v>NİŞANTAŞI ÜNİVERSİTESİ</v>
      </c>
      <c r="E27" s="86">
        <v>1</v>
      </c>
      <c r="F27" s="86">
        <v>9</v>
      </c>
      <c r="G27" s="179" t="str">
        <f>VLOOKUP(F27,'BT'!$B$5:$C$20,2,0)</f>
        <v>SÜLEYMAN DEMİREL ÜNİVERSİTESİ</v>
      </c>
      <c r="H27" s="179" t="e">
        <f>VLOOKUP(I27,'ET'!$B$5:$C$20,2,0)</f>
        <v>#N/A</v>
      </c>
      <c r="I27" s="179" t="e">
        <f>VLOOKUP(J27,'ET'!$B$5:$C$20,2,0)</f>
        <v>#N/A</v>
      </c>
      <c r="J27" s="179" t="e">
        <f>VLOOKUP(K27,'ET'!$B$5:$C$20,2,0)</f>
        <v>#N/A</v>
      </c>
      <c r="K27" s="179" t="e">
        <f>VLOOKUP(L27,'ET'!$B$5:$C$20,2,0)</f>
        <v>#N/A</v>
      </c>
      <c r="L27" s="179" t="e">
        <f>VLOOKUP(M27,'ET'!$B$5:$C$20,2,0)</f>
        <v>#N/A</v>
      </c>
      <c r="M27" s="179" t="e">
        <f>VLOOKUP(N27,'ET'!$B$5:$C$20,2,0)</f>
        <v>#N/A</v>
      </c>
      <c r="N27" s="179" t="e">
        <f>VLOOKUP(O27,'ET'!$B$5:$C$20,2,0)</f>
        <v>#N/A</v>
      </c>
      <c r="O27" s="179" t="e">
        <f>VLOOKUP(P27,'ET'!$B$5:$C$20,2,0)</f>
        <v>#N/A</v>
      </c>
      <c r="P27" s="179" t="str">
        <f>VLOOKUP(Q27,'ET'!$B$5:$C$20,2,0)</f>
        <v>NİŞANTAŞI ÜNİVERSİTESİ</v>
      </c>
      <c r="Q27" s="87">
        <v>1</v>
      </c>
      <c r="R27" s="87">
        <v>1</v>
      </c>
      <c r="S27" s="169">
        <v>0.40625</v>
      </c>
      <c r="T27" s="170"/>
    </row>
    <row r="28" spans="2:20" ht="15">
      <c r="B28" s="84">
        <v>2</v>
      </c>
      <c r="C28" s="193"/>
      <c r="D28" s="85" t="str">
        <f>VLOOKUP(E28,'BT'!$B$5:$C$20,2,0)</f>
        <v>İSTANBUL MEDİPOL ÜNİVERSİTESİ</v>
      </c>
      <c r="E28" s="86">
        <v>8</v>
      </c>
      <c r="F28" s="86">
        <v>16</v>
      </c>
      <c r="G28" s="179" t="str">
        <f>VLOOKUP(F28,'BT'!$B$5:$C$20,2,0)</f>
        <v>ANADOLU ÜNİVERSİTESİ</v>
      </c>
      <c r="H28" s="179" t="e">
        <f>VLOOKUP(I28,'ET'!$B$5:$C$20,2,0)</f>
        <v>#N/A</v>
      </c>
      <c r="I28" s="179" t="e">
        <f>VLOOKUP(J28,'ET'!$B$5:$C$20,2,0)</f>
        <v>#N/A</v>
      </c>
      <c r="J28" s="179" t="e">
        <f>VLOOKUP(K28,'ET'!$B$5:$C$20,2,0)</f>
        <v>#N/A</v>
      </c>
      <c r="K28" s="179" t="e">
        <f>VLOOKUP(L28,'ET'!$B$5:$C$20,2,0)</f>
        <v>#N/A</v>
      </c>
      <c r="L28" s="179" t="e">
        <f>VLOOKUP(M28,'ET'!$B$5:$C$20,2,0)</f>
        <v>#N/A</v>
      </c>
      <c r="M28" s="179" t="e">
        <f>VLOOKUP(N28,'ET'!$B$5:$C$20,2,0)</f>
        <v>#N/A</v>
      </c>
      <c r="N28" s="179" t="e">
        <f>VLOOKUP(O28,'ET'!$B$5:$C$20,2,0)</f>
        <v>#N/A</v>
      </c>
      <c r="O28" s="179" t="e">
        <f>VLOOKUP(P28,'ET'!$B$5:$C$20,2,0)</f>
        <v>#N/A</v>
      </c>
      <c r="P28" s="179" t="str">
        <f>VLOOKUP(Q28,'ET'!$B$5:$C$20,2,0)</f>
        <v>NİŞANTAŞI ÜNİVERSİTESİ</v>
      </c>
      <c r="Q28" s="87">
        <v>1</v>
      </c>
      <c r="R28" s="87">
        <v>2</v>
      </c>
      <c r="S28" s="169">
        <v>0.40625</v>
      </c>
      <c r="T28" s="170"/>
    </row>
    <row r="29" spans="2:20" ht="15">
      <c r="B29" s="84">
        <v>3</v>
      </c>
      <c r="C29" s="193"/>
      <c r="D29" s="85" t="str">
        <f>VLOOKUP(E29,'BT'!$B$5:$C$20,2,0)</f>
        <v>GAZİ ÜNİVERSİTESİ</v>
      </c>
      <c r="E29" s="86">
        <v>2</v>
      </c>
      <c r="F29" s="86">
        <v>10</v>
      </c>
      <c r="G29" s="179" t="str">
        <f>VLOOKUP(F29,'BT'!$B$5:$C$20,2,0)</f>
        <v>ORTA DOĞU TEKNİK ÜNİVERSİTESİ</v>
      </c>
      <c r="H29" s="179" t="e">
        <f>VLOOKUP(I29,'ET'!$B$5:$C$20,2,0)</f>
        <v>#N/A</v>
      </c>
      <c r="I29" s="179" t="e">
        <f>VLOOKUP(J29,'ET'!$B$5:$C$20,2,0)</f>
        <v>#N/A</v>
      </c>
      <c r="J29" s="179" t="e">
        <f>VLOOKUP(K29,'ET'!$B$5:$C$20,2,0)</f>
        <v>#N/A</v>
      </c>
      <c r="K29" s="179" t="e">
        <f>VLOOKUP(L29,'ET'!$B$5:$C$20,2,0)</f>
        <v>#N/A</v>
      </c>
      <c r="L29" s="179" t="e">
        <f>VLOOKUP(M29,'ET'!$B$5:$C$20,2,0)</f>
        <v>#N/A</v>
      </c>
      <c r="M29" s="179" t="e">
        <f>VLOOKUP(N29,'ET'!$B$5:$C$20,2,0)</f>
        <v>#N/A</v>
      </c>
      <c r="N29" s="179" t="e">
        <f>VLOOKUP(O29,'ET'!$B$5:$C$20,2,0)</f>
        <v>#N/A</v>
      </c>
      <c r="O29" s="179" t="e">
        <f>VLOOKUP(P29,'ET'!$B$5:$C$20,2,0)</f>
        <v>#N/A</v>
      </c>
      <c r="P29" s="179" t="str">
        <f>VLOOKUP(Q29,'ET'!$B$5:$C$20,2,0)</f>
        <v>NİŞANTAŞI ÜNİVERSİTESİ</v>
      </c>
      <c r="Q29" s="87">
        <v>1</v>
      </c>
      <c r="R29" s="87">
        <v>3</v>
      </c>
      <c r="S29" s="169">
        <v>0.40625</v>
      </c>
      <c r="T29" s="170"/>
    </row>
    <row r="30" spans="2:20" ht="15">
      <c r="B30" s="84">
        <v>4</v>
      </c>
      <c r="C30" s="193"/>
      <c r="D30" s="85" t="str">
        <f>VLOOKUP(E30,'BT'!$B$5:$C$20,2,0)</f>
        <v>FIRAT ÜNİVERSİTESİ</v>
      </c>
      <c r="E30" s="86">
        <v>7</v>
      </c>
      <c r="F30" s="86">
        <v>15</v>
      </c>
      <c r="G30" s="179" t="str">
        <f>VLOOKUP(F30,'BT'!$B$5:$C$20,2,0)</f>
        <v>YALOVA ÜNİVERSİTESİ</v>
      </c>
      <c r="H30" s="179" t="e">
        <f>VLOOKUP(I30,'ET'!$B$5:$C$20,2,0)</f>
        <v>#N/A</v>
      </c>
      <c r="I30" s="179" t="e">
        <f>VLOOKUP(J30,'ET'!$B$5:$C$20,2,0)</f>
        <v>#N/A</v>
      </c>
      <c r="J30" s="179" t="e">
        <f>VLOOKUP(K30,'ET'!$B$5:$C$20,2,0)</f>
        <v>#N/A</v>
      </c>
      <c r="K30" s="179" t="e">
        <f>VLOOKUP(L30,'ET'!$B$5:$C$20,2,0)</f>
        <v>#N/A</v>
      </c>
      <c r="L30" s="179" t="e">
        <f>VLOOKUP(M30,'ET'!$B$5:$C$20,2,0)</f>
        <v>#N/A</v>
      </c>
      <c r="M30" s="179" t="e">
        <f>VLOOKUP(N30,'ET'!$B$5:$C$20,2,0)</f>
        <v>#N/A</v>
      </c>
      <c r="N30" s="179" t="e">
        <f>VLOOKUP(O30,'ET'!$B$5:$C$20,2,0)</f>
        <v>#N/A</v>
      </c>
      <c r="O30" s="179" t="e">
        <f>VLOOKUP(P30,'ET'!$B$5:$C$20,2,0)</f>
        <v>#N/A</v>
      </c>
      <c r="P30" s="179" t="str">
        <f>VLOOKUP(Q30,'ET'!$B$5:$C$20,2,0)</f>
        <v>NİŞANTAŞI ÜNİVERSİTESİ</v>
      </c>
      <c r="Q30" s="87">
        <v>1</v>
      </c>
      <c r="R30" s="87">
        <v>4</v>
      </c>
      <c r="S30" s="169">
        <v>0.40625</v>
      </c>
      <c r="T30" s="170"/>
    </row>
    <row r="31" spans="2:20" ht="15">
      <c r="B31" s="84">
        <v>5</v>
      </c>
      <c r="C31" s="193"/>
      <c r="D31" s="85" t="str">
        <f>VLOOKUP(E31,'BT'!$B$5:$C$20,2,0)</f>
        <v>MARMARA ÜNİVERSİTESİ</v>
      </c>
      <c r="E31" s="86">
        <v>3</v>
      </c>
      <c r="F31" s="86">
        <v>11</v>
      </c>
      <c r="G31" s="179" t="str">
        <f>VLOOKUP(F31,'BT'!$B$5:$C$20,2,0)</f>
        <v>SİVAS CUMHURİYET ÜNİVERSİTESİ</v>
      </c>
      <c r="H31" s="179" t="e">
        <f>VLOOKUP(I31,'ET'!$B$5:$C$20,2,0)</f>
        <v>#N/A</v>
      </c>
      <c r="I31" s="179" t="e">
        <f>VLOOKUP(J31,'ET'!$B$5:$C$20,2,0)</f>
        <v>#N/A</v>
      </c>
      <c r="J31" s="179" t="e">
        <f>VLOOKUP(K31,'ET'!$B$5:$C$20,2,0)</f>
        <v>#N/A</v>
      </c>
      <c r="K31" s="179" t="e">
        <f>VLOOKUP(L31,'ET'!$B$5:$C$20,2,0)</f>
        <v>#N/A</v>
      </c>
      <c r="L31" s="179" t="e">
        <f>VLOOKUP(M31,'ET'!$B$5:$C$20,2,0)</f>
        <v>#N/A</v>
      </c>
      <c r="M31" s="179" t="e">
        <f>VLOOKUP(N31,'ET'!$B$5:$C$20,2,0)</f>
        <v>#N/A</v>
      </c>
      <c r="N31" s="179" t="e">
        <f>VLOOKUP(O31,'ET'!$B$5:$C$20,2,0)</f>
        <v>#N/A</v>
      </c>
      <c r="O31" s="179" t="e">
        <f>VLOOKUP(P31,'ET'!$B$5:$C$20,2,0)</f>
        <v>#N/A</v>
      </c>
      <c r="P31" s="179" t="str">
        <f>VLOOKUP(Q31,'ET'!$B$5:$C$20,2,0)</f>
        <v>NİŞANTAŞI ÜNİVERSİTESİ</v>
      </c>
      <c r="Q31" s="87">
        <v>1</v>
      </c>
      <c r="R31" s="87">
        <v>5</v>
      </c>
      <c r="S31" s="169">
        <v>0.40625</v>
      </c>
      <c r="T31" s="170"/>
    </row>
    <row r="32" spans="2:20" ht="15">
      <c r="B32" s="84">
        <v>6</v>
      </c>
      <c r="C32" s="193"/>
      <c r="D32" s="85" t="str">
        <f>VLOOKUP(E32,'BT'!$B$5:$C$20,2,0)</f>
        <v>GİRNE AMERİKAN ÜNİVERSİTESİ</v>
      </c>
      <c r="E32" s="86">
        <v>6</v>
      </c>
      <c r="F32" s="86">
        <v>14</v>
      </c>
      <c r="G32" s="179" t="str">
        <f>VLOOKUP(F32,'BT'!$B$5:$C$20,2,0)</f>
        <v>ZONGULDAK BÜLENT ECEVİT ÜNİVERSİTESİ</v>
      </c>
      <c r="H32" s="179" t="e">
        <f>VLOOKUP(I32,'ET'!$B$5:$C$20,2,0)</f>
        <v>#N/A</v>
      </c>
      <c r="I32" s="179" t="e">
        <f>VLOOKUP(J32,'ET'!$B$5:$C$20,2,0)</f>
        <v>#N/A</v>
      </c>
      <c r="J32" s="179" t="e">
        <f>VLOOKUP(K32,'ET'!$B$5:$C$20,2,0)</f>
        <v>#N/A</v>
      </c>
      <c r="K32" s="179" t="e">
        <f>VLOOKUP(L32,'ET'!$B$5:$C$20,2,0)</f>
        <v>#N/A</v>
      </c>
      <c r="L32" s="179" t="e">
        <f>VLOOKUP(M32,'ET'!$B$5:$C$20,2,0)</f>
        <v>#N/A</v>
      </c>
      <c r="M32" s="179" t="e">
        <f>VLOOKUP(N32,'ET'!$B$5:$C$20,2,0)</f>
        <v>#N/A</v>
      </c>
      <c r="N32" s="179" t="e">
        <f>VLOOKUP(O32,'ET'!$B$5:$C$20,2,0)</f>
        <v>#N/A</v>
      </c>
      <c r="O32" s="179" t="e">
        <f>VLOOKUP(P32,'ET'!$B$5:$C$20,2,0)</f>
        <v>#N/A</v>
      </c>
      <c r="P32" s="179" t="str">
        <f>VLOOKUP(Q32,'ET'!$B$5:$C$20,2,0)</f>
        <v>NİŞANTAŞI ÜNİVERSİTESİ</v>
      </c>
      <c r="Q32" s="87">
        <v>1</v>
      </c>
      <c r="R32" s="87">
        <v>6</v>
      </c>
      <c r="S32" s="169">
        <v>0.40625</v>
      </c>
      <c r="T32" s="170"/>
    </row>
    <row r="33" spans="2:20" ht="15">
      <c r="B33" s="84">
        <v>7</v>
      </c>
      <c r="C33" s="193"/>
      <c r="D33" s="85" t="str">
        <f>VLOOKUP(E33,'BT'!$B$5:$C$20,2,0)</f>
        <v>EGE ÜNİVERSİTESİ</v>
      </c>
      <c r="E33" s="86">
        <v>4</v>
      </c>
      <c r="F33" s="86">
        <v>12</v>
      </c>
      <c r="G33" s="179" t="str">
        <f>VLOOKUP(F33,'BT'!$B$5:$C$20,2,0)</f>
        <v>ERCİYES ÜNİVERSİTESİ</v>
      </c>
      <c r="H33" s="179" t="e">
        <f>VLOOKUP(I33,'ET'!$B$5:$C$20,2,0)</f>
        <v>#N/A</v>
      </c>
      <c r="I33" s="179" t="e">
        <f>VLOOKUP(J33,'ET'!$B$5:$C$20,2,0)</f>
        <v>#N/A</v>
      </c>
      <c r="J33" s="179" t="e">
        <f>VLOOKUP(K33,'ET'!$B$5:$C$20,2,0)</f>
        <v>#N/A</v>
      </c>
      <c r="K33" s="179" t="e">
        <f>VLOOKUP(L33,'ET'!$B$5:$C$20,2,0)</f>
        <v>#N/A</v>
      </c>
      <c r="L33" s="179" t="e">
        <f>VLOOKUP(M33,'ET'!$B$5:$C$20,2,0)</f>
        <v>#N/A</v>
      </c>
      <c r="M33" s="179" t="e">
        <f>VLOOKUP(N33,'ET'!$B$5:$C$20,2,0)</f>
        <v>#N/A</v>
      </c>
      <c r="N33" s="179" t="e">
        <f>VLOOKUP(O33,'ET'!$B$5:$C$20,2,0)</f>
        <v>#N/A</v>
      </c>
      <c r="O33" s="179" t="e">
        <f>VLOOKUP(P33,'ET'!$B$5:$C$20,2,0)</f>
        <v>#N/A</v>
      </c>
      <c r="P33" s="179" t="str">
        <f>VLOOKUP(Q33,'ET'!$B$5:$C$20,2,0)</f>
        <v>NİŞANTAŞI ÜNİVERSİTESİ</v>
      </c>
      <c r="Q33" s="87">
        <v>1</v>
      </c>
      <c r="R33" s="87">
        <v>7</v>
      </c>
      <c r="S33" s="169">
        <v>0.40625</v>
      </c>
      <c r="T33" s="170"/>
    </row>
    <row r="34" spans="2:20" ht="15.75" thickBot="1">
      <c r="B34" s="88">
        <v>8</v>
      </c>
      <c r="C34" s="194"/>
      <c r="D34" s="89" t="str">
        <f>VLOOKUP(E34,'BT'!$B$5:$C$20,2,0)</f>
        <v>ÇUKUROVA ÜNİVERSİTESİ</v>
      </c>
      <c r="E34" s="90">
        <v>5</v>
      </c>
      <c r="F34" s="90">
        <v>13</v>
      </c>
      <c r="G34" s="181" t="str">
        <f>VLOOKUP(F34,'BT'!$B$5:$C$20,2,0)</f>
        <v>KAHRAMANMARAŞ SÜTÇÜ İMAM ÜNİVERSİTESİ</v>
      </c>
      <c r="H34" s="181" t="e">
        <f>VLOOKUP(I34,'ET'!$B$5:$C$20,2,0)</f>
        <v>#N/A</v>
      </c>
      <c r="I34" s="181" t="e">
        <f>VLOOKUP(J34,'ET'!$B$5:$C$20,2,0)</f>
        <v>#N/A</v>
      </c>
      <c r="J34" s="181" t="e">
        <f>VLOOKUP(K34,'ET'!$B$5:$C$20,2,0)</f>
        <v>#N/A</v>
      </c>
      <c r="K34" s="181" t="e">
        <f>VLOOKUP(L34,'ET'!$B$5:$C$20,2,0)</f>
        <v>#N/A</v>
      </c>
      <c r="L34" s="181" t="e">
        <f>VLOOKUP(M34,'ET'!$B$5:$C$20,2,0)</f>
        <v>#N/A</v>
      </c>
      <c r="M34" s="181" t="e">
        <f>VLOOKUP(N34,'ET'!$B$5:$C$20,2,0)</f>
        <v>#N/A</v>
      </c>
      <c r="N34" s="181" t="e">
        <f>VLOOKUP(O34,'ET'!$B$5:$C$20,2,0)</f>
        <v>#N/A</v>
      </c>
      <c r="O34" s="181" t="e">
        <f>VLOOKUP(P34,'ET'!$B$5:$C$20,2,0)</f>
        <v>#N/A</v>
      </c>
      <c r="P34" s="181" t="str">
        <f>VLOOKUP(Q34,'ET'!$B$5:$C$20,2,0)</f>
        <v>NİŞANTAŞI ÜNİVERSİTESİ</v>
      </c>
      <c r="Q34" s="91">
        <v>1</v>
      </c>
      <c r="R34" s="91">
        <v>8</v>
      </c>
      <c r="S34" s="171">
        <v>0.40625</v>
      </c>
      <c r="T34" s="172"/>
    </row>
    <row r="35" spans="2:20" ht="15" customHeight="1">
      <c r="B35" s="92">
        <v>9</v>
      </c>
      <c r="C35" s="192">
        <v>44694</v>
      </c>
      <c r="D35" s="93" t="str">
        <f>VLOOKUP(E35,'BT'!$B$5:$C$20,2,0)</f>
        <v>NİŞANTAŞI ÜNİVERSİTESİ</v>
      </c>
      <c r="E35" s="94">
        <v>1</v>
      </c>
      <c r="F35" s="94">
        <v>16</v>
      </c>
      <c r="G35" s="182" t="str">
        <f>VLOOKUP(F35,'BT'!$B$5:$C$20,2,0)</f>
        <v>ANADOLU ÜNİVERSİTESİ</v>
      </c>
      <c r="H35" s="182" t="e">
        <f>VLOOKUP(I35,'ET'!$B$5:$C$20,2,0)</f>
        <v>#N/A</v>
      </c>
      <c r="I35" s="182" t="e">
        <f>VLOOKUP(J35,'ET'!$B$5:$C$20,2,0)</f>
        <v>#N/A</v>
      </c>
      <c r="J35" s="182" t="e">
        <f>VLOOKUP(K35,'ET'!$B$5:$C$20,2,0)</f>
        <v>#N/A</v>
      </c>
      <c r="K35" s="182" t="e">
        <f>VLOOKUP(L35,'ET'!$B$5:$C$20,2,0)</f>
        <v>#N/A</v>
      </c>
      <c r="L35" s="182" t="e">
        <f>VLOOKUP(M35,'ET'!$B$5:$C$20,2,0)</f>
        <v>#N/A</v>
      </c>
      <c r="M35" s="182" t="e">
        <f>VLOOKUP(N35,'ET'!$B$5:$C$20,2,0)</f>
        <v>#N/A</v>
      </c>
      <c r="N35" s="182" t="e">
        <f>VLOOKUP(O35,'ET'!$B$5:$C$20,2,0)</f>
        <v>#N/A</v>
      </c>
      <c r="O35" s="182" t="e">
        <f>VLOOKUP(P35,'ET'!$B$5:$C$20,2,0)</f>
        <v>#N/A</v>
      </c>
      <c r="P35" s="182" t="str">
        <f>VLOOKUP(Q35,'ET'!$B$5:$C$20,2,0)</f>
        <v>İSTANBUL AYDIN ÜNİVERSİTESİ</v>
      </c>
      <c r="Q35" s="95">
        <v>2</v>
      </c>
      <c r="R35" s="95">
        <v>1</v>
      </c>
      <c r="S35" s="176">
        <v>0.625</v>
      </c>
      <c r="T35" s="177"/>
    </row>
    <row r="36" spans="2:20" ht="15">
      <c r="B36" s="84">
        <v>10</v>
      </c>
      <c r="C36" s="193"/>
      <c r="D36" s="85" t="str">
        <f>VLOOKUP(E36,'BT'!$B$5:$C$20,2,0)</f>
        <v>İSTANBUL MEDİPOL ÜNİVERSİTESİ</v>
      </c>
      <c r="E36" s="86">
        <v>8</v>
      </c>
      <c r="F36" s="86">
        <v>9</v>
      </c>
      <c r="G36" s="179" t="str">
        <f>VLOOKUP(F36,'BT'!$B$5:$C$20,2,0)</f>
        <v>SÜLEYMAN DEMİREL ÜNİVERSİTESİ</v>
      </c>
      <c r="H36" s="179" t="e">
        <f>VLOOKUP(I36,'ET'!$B$5:$C$20,2,0)</f>
        <v>#N/A</v>
      </c>
      <c r="I36" s="179" t="e">
        <f>VLOOKUP(J36,'ET'!$B$5:$C$20,2,0)</f>
        <v>#N/A</v>
      </c>
      <c r="J36" s="179" t="e">
        <f>VLOOKUP(K36,'ET'!$B$5:$C$20,2,0)</f>
        <v>#N/A</v>
      </c>
      <c r="K36" s="179" t="e">
        <f>VLOOKUP(L36,'ET'!$B$5:$C$20,2,0)</f>
        <v>#N/A</v>
      </c>
      <c r="L36" s="179" t="e">
        <f>VLOOKUP(M36,'ET'!$B$5:$C$20,2,0)</f>
        <v>#N/A</v>
      </c>
      <c r="M36" s="179" t="e">
        <f>VLOOKUP(N36,'ET'!$B$5:$C$20,2,0)</f>
        <v>#N/A</v>
      </c>
      <c r="N36" s="179" t="e">
        <f>VLOOKUP(O36,'ET'!$B$5:$C$20,2,0)</f>
        <v>#N/A</v>
      </c>
      <c r="O36" s="179" t="e">
        <f>VLOOKUP(P36,'ET'!$B$5:$C$20,2,0)</f>
        <v>#N/A</v>
      </c>
      <c r="P36" s="179" t="str">
        <f>VLOOKUP(Q36,'ET'!$B$5:$C$20,2,0)</f>
        <v>İSTANBUL AYDIN ÜNİVERSİTESİ</v>
      </c>
      <c r="Q36" s="87">
        <v>2</v>
      </c>
      <c r="R36" s="87">
        <v>2</v>
      </c>
      <c r="S36" s="169">
        <v>0.625</v>
      </c>
      <c r="T36" s="170"/>
    </row>
    <row r="37" spans="2:20" ht="15">
      <c r="B37" s="84">
        <v>11</v>
      </c>
      <c r="C37" s="193"/>
      <c r="D37" s="85" t="str">
        <f>VLOOKUP(E37,'BT'!$B$5:$C$20,2,0)</f>
        <v>GAZİ ÜNİVERSİTESİ</v>
      </c>
      <c r="E37" s="86">
        <v>2</v>
      </c>
      <c r="F37" s="86">
        <v>15</v>
      </c>
      <c r="G37" s="179" t="str">
        <f>VLOOKUP(F37,'BT'!$B$5:$C$20,2,0)</f>
        <v>YALOVA ÜNİVERSİTESİ</v>
      </c>
      <c r="H37" s="179" t="e">
        <f>VLOOKUP(I37,'ET'!$B$5:$C$20,2,0)</f>
        <v>#N/A</v>
      </c>
      <c r="I37" s="179" t="e">
        <f>VLOOKUP(J37,'ET'!$B$5:$C$20,2,0)</f>
        <v>#N/A</v>
      </c>
      <c r="J37" s="179" t="e">
        <f>VLOOKUP(K37,'ET'!$B$5:$C$20,2,0)</f>
        <v>#N/A</v>
      </c>
      <c r="K37" s="179" t="e">
        <f>VLOOKUP(L37,'ET'!$B$5:$C$20,2,0)</f>
        <v>#N/A</v>
      </c>
      <c r="L37" s="179" t="e">
        <f>VLOOKUP(M37,'ET'!$B$5:$C$20,2,0)</f>
        <v>#N/A</v>
      </c>
      <c r="M37" s="179" t="e">
        <f>VLOOKUP(N37,'ET'!$B$5:$C$20,2,0)</f>
        <v>#N/A</v>
      </c>
      <c r="N37" s="179" t="e">
        <f>VLOOKUP(O37,'ET'!$B$5:$C$20,2,0)</f>
        <v>#N/A</v>
      </c>
      <c r="O37" s="179" t="e">
        <f>VLOOKUP(P37,'ET'!$B$5:$C$20,2,0)</f>
        <v>#N/A</v>
      </c>
      <c r="P37" s="179" t="str">
        <f>VLOOKUP(Q37,'ET'!$B$5:$C$20,2,0)</f>
        <v>İSTANBUL AYDIN ÜNİVERSİTESİ</v>
      </c>
      <c r="Q37" s="87">
        <v>2</v>
      </c>
      <c r="R37" s="87">
        <v>3</v>
      </c>
      <c r="S37" s="169">
        <v>0.625</v>
      </c>
      <c r="T37" s="170"/>
    </row>
    <row r="38" spans="2:20" ht="15">
      <c r="B38" s="84">
        <v>12</v>
      </c>
      <c r="C38" s="193"/>
      <c r="D38" s="85" t="str">
        <f>VLOOKUP(E38,'BT'!$B$5:$C$20,2,0)</f>
        <v>FIRAT ÜNİVERSİTESİ</v>
      </c>
      <c r="E38" s="86">
        <v>7</v>
      </c>
      <c r="F38" s="86">
        <v>10</v>
      </c>
      <c r="G38" s="179" t="str">
        <f>VLOOKUP(F38,'BT'!$B$5:$C$20,2,0)</f>
        <v>ORTA DOĞU TEKNİK ÜNİVERSİTESİ</v>
      </c>
      <c r="H38" s="179" t="e">
        <f>VLOOKUP(I38,'ET'!$B$5:$C$20,2,0)</f>
        <v>#N/A</v>
      </c>
      <c r="I38" s="179" t="e">
        <f>VLOOKUP(J38,'ET'!$B$5:$C$20,2,0)</f>
        <v>#N/A</v>
      </c>
      <c r="J38" s="179" t="e">
        <f>VLOOKUP(K38,'ET'!$B$5:$C$20,2,0)</f>
        <v>#N/A</v>
      </c>
      <c r="K38" s="179" t="e">
        <f>VLOOKUP(L38,'ET'!$B$5:$C$20,2,0)</f>
        <v>#N/A</v>
      </c>
      <c r="L38" s="179" t="e">
        <f>VLOOKUP(M38,'ET'!$B$5:$C$20,2,0)</f>
        <v>#N/A</v>
      </c>
      <c r="M38" s="179" t="e">
        <f>VLOOKUP(N38,'ET'!$B$5:$C$20,2,0)</f>
        <v>#N/A</v>
      </c>
      <c r="N38" s="179" t="e">
        <f>VLOOKUP(O38,'ET'!$B$5:$C$20,2,0)</f>
        <v>#N/A</v>
      </c>
      <c r="O38" s="179" t="e">
        <f>VLOOKUP(P38,'ET'!$B$5:$C$20,2,0)</f>
        <v>#N/A</v>
      </c>
      <c r="P38" s="179" t="str">
        <f>VLOOKUP(Q38,'ET'!$B$5:$C$20,2,0)</f>
        <v>İSTANBUL AYDIN ÜNİVERSİTESİ</v>
      </c>
      <c r="Q38" s="87">
        <v>2</v>
      </c>
      <c r="R38" s="87">
        <v>4</v>
      </c>
      <c r="S38" s="169">
        <v>0.625</v>
      </c>
      <c r="T38" s="170"/>
    </row>
    <row r="39" spans="2:20" ht="15">
      <c r="B39" s="84">
        <v>13</v>
      </c>
      <c r="C39" s="193"/>
      <c r="D39" s="85" t="str">
        <f>VLOOKUP(E39,'BT'!$B$5:$C$20,2,0)</f>
        <v>MARMARA ÜNİVERSİTESİ</v>
      </c>
      <c r="E39" s="86">
        <v>3</v>
      </c>
      <c r="F39" s="86">
        <v>14</v>
      </c>
      <c r="G39" s="179" t="str">
        <f>VLOOKUP(F39,'BT'!$B$5:$C$20,2,0)</f>
        <v>ZONGULDAK BÜLENT ECEVİT ÜNİVERSİTESİ</v>
      </c>
      <c r="H39" s="179" t="e">
        <f>VLOOKUP(I39,'ET'!$B$5:$C$20,2,0)</f>
        <v>#N/A</v>
      </c>
      <c r="I39" s="179" t="e">
        <f>VLOOKUP(J39,'ET'!$B$5:$C$20,2,0)</f>
        <v>#N/A</v>
      </c>
      <c r="J39" s="179" t="e">
        <f>VLOOKUP(K39,'ET'!$B$5:$C$20,2,0)</f>
        <v>#N/A</v>
      </c>
      <c r="K39" s="179" t="e">
        <f>VLOOKUP(L39,'ET'!$B$5:$C$20,2,0)</f>
        <v>#N/A</v>
      </c>
      <c r="L39" s="179" t="e">
        <f>VLOOKUP(M39,'ET'!$B$5:$C$20,2,0)</f>
        <v>#N/A</v>
      </c>
      <c r="M39" s="179" t="e">
        <f>VLOOKUP(N39,'ET'!$B$5:$C$20,2,0)</f>
        <v>#N/A</v>
      </c>
      <c r="N39" s="179" t="e">
        <f>VLOOKUP(O39,'ET'!$B$5:$C$20,2,0)</f>
        <v>#N/A</v>
      </c>
      <c r="O39" s="179" t="e">
        <f>VLOOKUP(P39,'ET'!$B$5:$C$20,2,0)</f>
        <v>#N/A</v>
      </c>
      <c r="P39" s="179" t="str">
        <f>VLOOKUP(Q39,'ET'!$B$5:$C$20,2,0)</f>
        <v>İSTANBUL AYDIN ÜNİVERSİTESİ</v>
      </c>
      <c r="Q39" s="87">
        <v>2</v>
      </c>
      <c r="R39" s="87">
        <v>5</v>
      </c>
      <c r="S39" s="169">
        <v>0.625</v>
      </c>
      <c r="T39" s="170"/>
    </row>
    <row r="40" spans="2:20" ht="15">
      <c r="B40" s="84">
        <v>14</v>
      </c>
      <c r="C40" s="193"/>
      <c r="D40" s="85" t="str">
        <f>VLOOKUP(E40,'BT'!$B$5:$C$20,2,0)</f>
        <v>GİRNE AMERİKAN ÜNİVERSİTESİ</v>
      </c>
      <c r="E40" s="86">
        <v>6</v>
      </c>
      <c r="F40" s="86">
        <v>11</v>
      </c>
      <c r="G40" s="179" t="str">
        <f>VLOOKUP(F40,'BT'!$B$5:$C$20,2,0)</f>
        <v>SİVAS CUMHURİYET ÜNİVERSİTESİ</v>
      </c>
      <c r="H40" s="179" t="e">
        <f>VLOOKUP(I40,'ET'!$B$5:$C$20,2,0)</f>
        <v>#N/A</v>
      </c>
      <c r="I40" s="179" t="e">
        <f>VLOOKUP(J40,'ET'!$B$5:$C$20,2,0)</f>
        <v>#N/A</v>
      </c>
      <c r="J40" s="179" t="e">
        <f>VLOOKUP(K40,'ET'!$B$5:$C$20,2,0)</f>
        <v>#N/A</v>
      </c>
      <c r="K40" s="179" t="e">
        <f>VLOOKUP(L40,'ET'!$B$5:$C$20,2,0)</f>
        <v>#N/A</v>
      </c>
      <c r="L40" s="179" t="e">
        <f>VLOOKUP(M40,'ET'!$B$5:$C$20,2,0)</f>
        <v>#N/A</v>
      </c>
      <c r="M40" s="179" t="e">
        <f>VLOOKUP(N40,'ET'!$B$5:$C$20,2,0)</f>
        <v>#N/A</v>
      </c>
      <c r="N40" s="179" t="e">
        <f>VLOOKUP(O40,'ET'!$B$5:$C$20,2,0)</f>
        <v>#N/A</v>
      </c>
      <c r="O40" s="179" t="e">
        <f>VLOOKUP(P40,'ET'!$B$5:$C$20,2,0)</f>
        <v>#N/A</v>
      </c>
      <c r="P40" s="179" t="str">
        <f>VLOOKUP(Q40,'ET'!$B$5:$C$20,2,0)</f>
        <v>İSTANBUL AYDIN ÜNİVERSİTESİ</v>
      </c>
      <c r="Q40" s="87">
        <v>2</v>
      </c>
      <c r="R40" s="87">
        <v>6</v>
      </c>
      <c r="S40" s="169">
        <v>0.625</v>
      </c>
      <c r="T40" s="170"/>
    </row>
    <row r="41" spans="2:20" ht="15">
      <c r="B41" s="84">
        <v>15</v>
      </c>
      <c r="C41" s="193"/>
      <c r="D41" s="85" t="str">
        <f>VLOOKUP(E41,'BT'!$B$5:$C$20,2,0)</f>
        <v>EGE ÜNİVERSİTESİ</v>
      </c>
      <c r="E41" s="86">
        <v>4</v>
      </c>
      <c r="F41" s="86">
        <v>13</v>
      </c>
      <c r="G41" s="179" t="str">
        <f>VLOOKUP(F41,'BT'!$B$5:$C$20,2,0)</f>
        <v>KAHRAMANMARAŞ SÜTÇÜ İMAM ÜNİVERSİTESİ</v>
      </c>
      <c r="H41" s="179" t="e">
        <f>VLOOKUP(I41,'ET'!$B$5:$C$20,2,0)</f>
        <v>#N/A</v>
      </c>
      <c r="I41" s="179" t="e">
        <f>VLOOKUP(J41,'ET'!$B$5:$C$20,2,0)</f>
        <v>#N/A</v>
      </c>
      <c r="J41" s="179" t="e">
        <f>VLOOKUP(K41,'ET'!$B$5:$C$20,2,0)</f>
        <v>#N/A</v>
      </c>
      <c r="K41" s="179" t="e">
        <f>VLOOKUP(L41,'ET'!$B$5:$C$20,2,0)</f>
        <v>#N/A</v>
      </c>
      <c r="L41" s="179" t="e">
        <f>VLOOKUP(M41,'ET'!$B$5:$C$20,2,0)</f>
        <v>#N/A</v>
      </c>
      <c r="M41" s="179" t="e">
        <f>VLOOKUP(N41,'ET'!$B$5:$C$20,2,0)</f>
        <v>#N/A</v>
      </c>
      <c r="N41" s="179" t="e">
        <f>VLOOKUP(O41,'ET'!$B$5:$C$20,2,0)</f>
        <v>#N/A</v>
      </c>
      <c r="O41" s="179" t="e">
        <f>VLOOKUP(P41,'ET'!$B$5:$C$20,2,0)</f>
        <v>#N/A</v>
      </c>
      <c r="P41" s="179" t="str">
        <f>VLOOKUP(Q41,'ET'!$B$5:$C$20,2,0)</f>
        <v>İSTANBUL AYDIN ÜNİVERSİTESİ</v>
      </c>
      <c r="Q41" s="87">
        <v>2</v>
      </c>
      <c r="R41" s="87">
        <v>7</v>
      </c>
      <c r="S41" s="169">
        <v>0.625</v>
      </c>
      <c r="T41" s="170"/>
    </row>
    <row r="42" spans="2:20" ht="15.75" thickBot="1">
      <c r="B42" s="88">
        <v>16</v>
      </c>
      <c r="C42" s="194"/>
      <c r="D42" s="89" t="str">
        <f>VLOOKUP(E42,'BT'!$B$5:$C$20,2,0)</f>
        <v>ÇUKUROVA ÜNİVERSİTESİ</v>
      </c>
      <c r="E42" s="90">
        <v>5</v>
      </c>
      <c r="F42" s="90">
        <v>12</v>
      </c>
      <c r="G42" s="181" t="str">
        <f>VLOOKUP(F42,'BT'!$B$5:$C$20,2,0)</f>
        <v>ERCİYES ÜNİVERSİTESİ</v>
      </c>
      <c r="H42" s="181" t="e">
        <f>VLOOKUP(I42,'ET'!$B$5:$C$20,2,0)</f>
        <v>#N/A</v>
      </c>
      <c r="I42" s="181" t="e">
        <f>VLOOKUP(J42,'ET'!$B$5:$C$20,2,0)</f>
        <v>#N/A</v>
      </c>
      <c r="J42" s="181" t="e">
        <f>VLOOKUP(K42,'ET'!$B$5:$C$20,2,0)</f>
        <v>#N/A</v>
      </c>
      <c r="K42" s="181" t="e">
        <f>VLOOKUP(L42,'ET'!$B$5:$C$20,2,0)</f>
        <v>#N/A</v>
      </c>
      <c r="L42" s="181" t="e">
        <f>VLOOKUP(M42,'ET'!$B$5:$C$20,2,0)</f>
        <v>#N/A</v>
      </c>
      <c r="M42" s="181" t="e">
        <f>VLOOKUP(N42,'ET'!$B$5:$C$20,2,0)</f>
        <v>#N/A</v>
      </c>
      <c r="N42" s="181" t="e">
        <f>VLOOKUP(O42,'ET'!$B$5:$C$20,2,0)</f>
        <v>#N/A</v>
      </c>
      <c r="O42" s="181" t="e">
        <f>VLOOKUP(P42,'ET'!$B$5:$C$20,2,0)</f>
        <v>#N/A</v>
      </c>
      <c r="P42" s="181" t="str">
        <f>VLOOKUP(Q42,'ET'!$B$5:$C$20,2,0)</f>
        <v>İSTANBUL AYDIN ÜNİVERSİTESİ</v>
      </c>
      <c r="Q42" s="91">
        <v>2</v>
      </c>
      <c r="R42" s="91">
        <v>8</v>
      </c>
      <c r="S42" s="171">
        <v>0.625</v>
      </c>
      <c r="T42" s="172"/>
    </row>
    <row r="43" spans="2:20" ht="15" customHeight="1">
      <c r="B43" s="72">
        <v>17</v>
      </c>
      <c r="C43" s="192">
        <v>44695</v>
      </c>
      <c r="D43" s="2" t="str">
        <f>VLOOKUP(E43,'BT'!$B$5:$C$20,2,0)</f>
        <v>NİŞANTAŞI ÜNİVERSİTESİ</v>
      </c>
      <c r="E43" s="74">
        <v>1</v>
      </c>
      <c r="F43" s="74">
        <v>8</v>
      </c>
      <c r="G43" s="180" t="str">
        <f>VLOOKUP(F43,'BT'!$B$5:$C$20,2,0)</f>
        <v>İSTANBUL MEDİPOL ÜNİVERSİTESİ</v>
      </c>
      <c r="H43" s="180" t="e">
        <f>VLOOKUP(I43,'ET'!$B$5:$C$20,2,0)</f>
        <v>#N/A</v>
      </c>
      <c r="I43" s="180" t="e">
        <f>VLOOKUP(J43,'ET'!$B$5:$C$20,2,0)</f>
        <v>#N/A</v>
      </c>
      <c r="J43" s="180" t="e">
        <f>VLOOKUP(K43,'ET'!$B$5:$C$20,2,0)</f>
        <v>#N/A</v>
      </c>
      <c r="K43" s="180" t="e">
        <f>VLOOKUP(L43,'ET'!$B$5:$C$20,2,0)</f>
        <v>#N/A</v>
      </c>
      <c r="L43" s="180" t="e">
        <f>VLOOKUP(M43,'ET'!$B$5:$C$20,2,0)</f>
        <v>#N/A</v>
      </c>
      <c r="M43" s="180" t="e">
        <f>VLOOKUP(N43,'ET'!$B$5:$C$20,2,0)</f>
        <v>#N/A</v>
      </c>
      <c r="N43" s="180" t="e">
        <f>VLOOKUP(O43,'ET'!$B$5:$C$20,2,0)</f>
        <v>#N/A</v>
      </c>
      <c r="O43" s="180" t="e">
        <f>VLOOKUP(P43,'ET'!$B$5:$C$20,2,0)</f>
        <v>#N/A</v>
      </c>
      <c r="P43" s="180" t="str">
        <f>VLOOKUP(Q43,'ET'!$B$5:$C$20,2,0)</f>
        <v>MARMARA ÜNİVERSİTESİ</v>
      </c>
      <c r="Q43" s="73">
        <v>3</v>
      </c>
      <c r="R43" s="73">
        <v>1</v>
      </c>
      <c r="S43" s="173">
        <v>0.5</v>
      </c>
      <c r="T43" s="174"/>
    </row>
    <row r="44" spans="2:20" ht="15">
      <c r="B44" s="72">
        <v>18</v>
      </c>
      <c r="C44" s="193"/>
      <c r="D44" s="2" t="str">
        <f>VLOOKUP(E44,'BT'!$B$5:$C$20,2,0)</f>
        <v>SÜLEYMAN DEMİREL ÜNİVERSİTESİ</v>
      </c>
      <c r="E44" s="74">
        <v>9</v>
      </c>
      <c r="F44" s="74">
        <v>16</v>
      </c>
      <c r="G44" s="180" t="str">
        <f>VLOOKUP(F44,'BT'!$B$5:$C$20,2,0)</f>
        <v>ANADOLU ÜNİVERSİTESİ</v>
      </c>
      <c r="H44" s="180" t="e">
        <f>VLOOKUP(I44,'ET'!$B$5:$C$20,2,0)</f>
        <v>#N/A</v>
      </c>
      <c r="I44" s="180" t="e">
        <f>VLOOKUP(J44,'ET'!$B$5:$C$20,2,0)</f>
        <v>#N/A</v>
      </c>
      <c r="J44" s="180" t="e">
        <f>VLOOKUP(K44,'ET'!$B$5:$C$20,2,0)</f>
        <v>#N/A</v>
      </c>
      <c r="K44" s="180" t="e">
        <f>VLOOKUP(L44,'ET'!$B$5:$C$20,2,0)</f>
        <v>#N/A</v>
      </c>
      <c r="L44" s="180" t="e">
        <f>VLOOKUP(M44,'ET'!$B$5:$C$20,2,0)</f>
        <v>#N/A</v>
      </c>
      <c r="M44" s="180" t="e">
        <f>VLOOKUP(N44,'ET'!$B$5:$C$20,2,0)</f>
        <v>#N/A</v>
      </c>
      <c r="N44" s="180" t="e">
        <f>VLOOKUP(O44,'ET'!$B$5:$C$20,2,0)</f>
        <v>#N/A</v>
      </c>
      <c r="O44" s="180" t="e">
        <f>VLOOKUP(P44,'ET'!$B$5:$C$20,2,0)</f>
        <v>#N/A</v>
      </c>
      <c r="P44" s="180" t="str">
        <f>VLOOKUP(Q44,'ET'!$B$5:$C$20,2,0)</f>
        <v>MARMARA ÜNİVERSİTESİ</v>
      </c>
      <c r="Q44" s="73">
        <v>3</v>
      </c>
      <c r="R44" s="73">
        <v>2</v>
      </c>
      <c r="S44" s="173">
        <v>0.5</v>
      </c>
      <c r="T44" s="174"/>
    </row>
    <row r="45" spans="2:20" ht="15">
      <c r="B45" s="72">
        <v>19</v>
      </c>
      <c r="C45" s="193"/>
      <c r="D45" s="2" t="str">
        <f>VLOOKUP(E45,'BT'!$B$5:$C$20,2,0)</f>
        <v>GAZİ ÜNİVERSİTESİ</v>
      </c>
      <c r="E45" s="74">
        <v>2</v>
      </c>
      <c r="F45" s="74">
        <v>7</v>
      </c>
      <c r="G45" s="180" t="str">
        <f>VLOOKUP(F45,'BT'!$B$5:$C$20,2,0)</f>
        <v>FIRAT ÜNİVERSİTESİ</v>
      </c>
      <c r="H45" s="180" t="e">
        <f>VLOOKUP(I45,'ET'!$B$5:$C$20,2,0)</f>
        <v>#N/A</v>
      </c>
      <c r="I45" s="180" t="e">
        <f>VLOOKUP(J45,'ET'!$B$5:$C$20,2,0)</f>
        <v>#N/A</v>
      </c>
      <c r="J45" s="180" t="e">
        <f>VLOOKUP(K45,'ET'!$B$5:$C$20,2,0)</f>
        <v>#N/A</v>
      </c>
      <c r="K45" s="180" t="e">
        <f>VLOOKUP(L45,'ET'!$B$5:$C$20,2,0)</f>
        <v>#N/A</v>
      </c>
      <c r="L45" s="180" t="e">
        <f>VLOOKUP(M45,'ET'!$B$5:$C$20,2,0)</f>
        <v>#N/A</v>
      </c>
      <c r="M45" s="180" t="e">
        <f>VLOOKUP(N45,'ET'!$B$5:$C$20,2,0)</f>
        <v>#N/A</v>
      </c>
      <c r="N45" s="180" t="e">
        <f>VLOOKUP(O45,'ET'!$B$5:$C$20,2,0)</f>
        <v>#N/A</v>
      </c>
      <c r="O45" s="180" t="e">
        <f>VLOOKUP(P45,'ET'!$B$5:$C$20,2,0)</f>
        <v>#N/A</v>
      </c>
      <c r="P45" s="180" t="str">
        <f>VLOOKUP(Q45,'ET'!$B$5:$C$20,2,0)</f>
        <v>MARMARA ÜNİVERSİTESİ</v>
      </c>
      <c r="Q45" s="73">
        <v>3</v>
      </c>
      <c r="R45" s="73">
        <v>3</v>
      </c>
      <c r="S45" s="173">
        <v>0.5</v>
      </c>
      <c r="T45" s="174"/>
    </row>
    <row r="46" spans="2:20" ht="15">
      <c r="B46" s="72">
        <v>20</v>
      </c>
      <c r="C46" s="193"/>
      <c r="D46" s="2" t="str">
        <f>VLOOKUP(E46,'BT'!$B$5:$C$20,2,0)</f>
        <v>ORTA DOĞU TEKNİK ÜNİVERSİTESİ</v>
      </c>
      <c r="E46" s="74">
        <v>10</v>
      </c>
      <c r="F46" s="74">
        <v>15</v>
      </c>
      <c r="G46" s="180" t="str">
        <f>VLOOKUP(F46,'BT'!$B$5:$C$20,2,0)</f>
        <v>YALOVA ÜNİVERSİTESİ</v>
      </c>
      <c r="H46" s="180" t="e">
        <f>VLOOKUP(I46,'ET'!$B$5:$C$20,2,0)</f>
        <v>#N/A</v>
      </c>
      <c r="I46" s="180" t="e">
        <f>VLOOKUP(J46,'ET'!$B$5:$C$20,2,0)</f>
        <v>#N/A</v>
      </c>
      <c r="J46" s="180" t="e">
        <f>VLOOKUP(K46,'ET'!$B$5:$C$20,2,0)</f>
        <v>#N/A</v>
      </c>
      <c r="K46" s="180" t="e">
        <f>VLOOKUP(L46,'ET'!$B$5:$C$20,2,0)</f>
        <v>#N/A</v>
      </c>
      <c r="L46" s="180" t="e">
        <f>VLOOKUP(M46,'ET'!$B$5:$C$20,2,0)</f>
        <v>#N/A</v>
      </c>
      <c r="M46" s="180" t="e">
        <f>VLOOKUP(N46,'ET'!$B$5:$C$20,2,0)</f>
        <v>#N/A</v>
      </c>
      <c r="N46" s="180" t="e">
        <f>VLOOKUP(O46,'ET'!$B$5:$C$20,2,0)</f>
        <v>#N/A</v>
      </c>
      <c r="O46" s="180" t="e">
        <f>VLOOKUP(P46,'ET'!$B$5:$C$20,2,0)</f>
        <v>#N/A</v>
      </c>
      <c r="P46" s="180" t="str">
        <f>VLOOKUP(Q46,'ET'!$B$5:$C$20,2,0)</f>
        <v>MARMARA ÜNİVERSİTESİ</v>
      </c>
      <c r="Q46" s="73">
        <v>3</v>
      </c>
      <c r="R46" s="73">
        <v>4</v>
      </c>
      <c r="S46" s="173">
        <v>0.5</v>
      </c>
      <c r="T46" s="174"/>
    </row>
    <row r="47" spans="2:20" ht="15">
      <c r="B47" s="72">
        <v>21</v>
      </c>
      <c r="C47" s="193"/>
      <c r="D47" s="2" t="str">
        <f>VLOOKUP(E47,'BT'!$B$5:$C$20,2,0)</f>
        <v>MARMARA ÜNİVERSİTESİ</v>
      </c>
      <c r="E47" s="74">
        <v>3</v>
      </c>
      <c r="F47" s="74">
        <v>6</v>
      </c>
      <c r="G47" s="180" t="str">
        <f>VLOOKUP(F47,'BT'!$B$5:$C$20,2,0)</f>
        <v>GİRNE AMERİKAN ÜNİVERSİTESİ</v>
      </c>
      <c r="H47" s="180" t="e">
        <f>VLOOKUP(I47,'ET'!$B$5:$C$20,2,0)</f>
        <v>#N/A</v>
      </c>
      <c r="I47" s="180" t="e">
        <f>VLOOKUP(J47,'ET'!$B$5:$C$20,2,0)</f>
        <v>#N/A</v>
      </c>
      <c r="J47" s="180" t="e">
        <f>VLOOKUP(K47,'ET'!$B$5:$C$20,2,0)</f>
        <v>#N/A</v>
      </c>
      <c r="K47" s="180" t="e">
        <f>VLOOKUP(L47,'ET'!$B$5:$C$20,2,0)</f>
        <v>#N/A</v>
      </c>
      <c r="L47" s="180" t="e">
        <f>VLOOKUP(M47,'ET'!$B$5:$C$20,2,0)</f>
        <v>#N/A</v>
      </c>
      <c r="M47" s="180" t="e">
        <f>VLOOKUP(N47,'ET'!$B$5:$C$20,2,0)</f>
        <v>#N/A</v>
      </c>
      <c r="N47" s="180" t="e">
        <f>VLOOKUP(O47,'ET'!$B$5:$C$20,2,0)</f>
        <v>#N/A</v>
      </c>
      <c r="O47" s="180" t="e">
        <f>VLOOKUP(P47,'ET'!$B$5:$C$20,2,0)</f>
        <v>#N/A</v>
      </c>
      <c r="P47" s="180" t="str">
        <f>VLOOKUP(Q47,'ET'!$B$5:$C$20,2,0)</f>
        <v>MARMARA ÜNİVERSİTESİ</v>
      </c>
      <c r="Q47" s="73">
        <v>3</v>
      </c>
      <c r="R47" s="73">
        <v>5</v>
      </c>
      <c r="S47" s="173">
        <v>0.5</v>
      </c>
      <c r="T47" s="174"/>
    </row>
    <row r="48" spans="2:20" ht="15">
      <c r="B48" s="72">
        <v>22</v>
      </c>
      <c r="C48" s="193"/>
      <c r="D48" s="2" t="str">
        <f>VLOOKUP(E48,'BT'!$B$5:$C$20,2,0)</f>
        <v>SİVAS CUMHURİYET ÜNİVERSİTESİ</v>
      </c>
      <c r="E48" s="74">
        <v>11</v>
      </c>
      <c r="F48" s="74">
        <v>14</v>
      </c>
      <c r="G48" s="180" t="str">
        <f>VLOOKUP(F48,'BT'!$B$5:$C$20,2,0)</f>
        <v>ZONGULDAK BÜLENT ECEVİT ÜNİVERSİTESİ</v>
      </c>
      <c r="H48" s="180" t="e">
        <f>VLOOKUP(I48,'ET'!$B$5:$C$20,2,0)</f>
        <v>#N/A</v>
      </c>
      <c r="I48" s="180" t="e">
        <f>VLOOKUP(J48,'ET'!$B$5:$C$20,2,0)</f>
        <v>#N/A</v>
      </c>
      <c r="J48" s="180" t="e">
        <f>VLOOKUP(K48,'ET'!$B$5:$C$20,2,0)</f>
        <v>#N/A</v>
      </c>
      <c r="K48" s="180" t="e">
        <f>VLOOKUP(L48,'ET'!$B$5:$C$20,2,0)</f>
        <v>#N/A</v>
      </c>
      <c r="L48" s="180" t="e">
        <f>VLOOKUP(M48,'ET'!$B$5:$C$20,2,0)</f>
        <v>#N/A</v>
      </c>
      <c r="M48" s="180" t="e">
        <f>VLOOKUP(N48,'ET'!$B$5:$C$20,2,0)</f>
        <v>#N/A</v>
      </c>
      <c r="N48" s="180" t="e">
        <f>VLOOKUP(O48,'ET'!$B$5:$C$20,2,0)</f>
        <v>#N/A</v>
      </c>
      <c r="O48" s="180" t="e">
        <f>VLOOKUP(P48,'ET'!$B$5:$C$20,2,0)</f>
        <v>#N/A</v>
      </c>
      <c r="P48" s="180" t="str">
        <f>VLOOKUP(Q48,'ET'!$B$5:$C$20,2,0)</f>
        <v>MARMARA ÜNİVERSİTESİ</v>
      </c>
      <c r="Q48" s="73">
        <v>3</v>
      </c>
      <c r="R48" s="73">
        <v>6</v>
      </c>
      <c r="S48" s="173">
        <v>0.5</v>
      </c>
      <c r="T48" s="174"/>
    </row>
    <row r="49" spans="2:20" ht="15">
      <c r="B49" s="72">
        <v>23</v>
      </c>
      <c r="C49" s="193"/>
      <c r="D49" s="2" t="str">
        <f>VLOOKUP(E49,'BT'!$B$5:$C$20,2,0)</f>
        <v>EGE ÜNİVERSİTESİ</v>
      </c>
      <c r="E49" s="74">
        <v>4</v>
      </c>
      <c r="F49" s="74">
        <v>5</v>
      </c>
      <c r="G49" s="180" t="str">
        <f>VLOOKUP(F49,'BT'!$B$5:$C$20,2,0)</f>
        <v>ÇUKUROVA ÜNİVERSİTESİ</v>
      </c>
      <c r="H49" s="180" t="e">
        <f>VLOOKUP(I49,'ET'!$B$5:$C$20,2,0)</f>
        <v>#N/A</v>
      </c>
      <c r="I49" s="180" t="e">
        <f>VLOOKUP(J49,'ET'!$B$5:$C$20,2,0)</f>
        <v>#N/A</v>
      </c>
      <c r="J49" s="180" t="e">
        <f>VLOOKUP(K49,'ET'!$B$5:$C$20,2,0)</f>
        <v>#N/A</v>
      </c>
      <c r="K49" s="180" t="e">
        <f>VLOOKUP(L49,'ET'!$B$5:$C$20,2,0)</f>
        <v>#N/A</v>
      </c>
      <c r="L49" s="180" t="e">
        <f>VLOOKUP(M49,'ET'!$B$5:$C$20,2,0)</f>
        <v>#N/A</v>
      </c>
      <c r="M49" s="180" t="e">
        <f>VLOOKUP(N49,'ET'!$B$5:$C$20,2,0)</f>
        <v>#N/A</v>
      </c>
      <c r="N49" s="180" t="e">
        <f>VLOOKUP(O49,'ET'!$B$5:$C$20,2,0)</f>
        <v>#N/A</v>
      </c>
      <c r="O49" s="180" t="e">
        <f>VLOOKUP(P49,'ET'!$B$5:$C$20,2,0)</f>
        <v>#N/A</v>
      </c>
      <c r="P49" s="180" t="str">
        <f>VLOOKUP(Q49,'ET'!$B$5:$C$20,2,0)</f>
        <v>MARMARA ÜNİVERSİTESİ</v>
      </c>
      <c r="Q49" s="73">
        <v>3</v>
      </c>
      <c r="R49" s="73">
        <v>7</v>
      </c>
      <c r="S49" s="173">
        <v>0.5</v>
      </c>
      <c r="T49" s="174"/>
    </row>
    <row r="50" spans="2:20" ht="15.75" thickBot="1">
      <c r="B50" s="88">
        <v>24</v>
      </c>
      <c r="C50" s="194"/>
      <c r="D50" s="89" t="str">
        <f>VLOOKUP(E50,'BT'!$B$5:$C$20,2,0)</f>
        <v>ERCİYES ÜNİVERSİTESİ</v>
      </c>
      <c r="E50" s="90">
        <v>12</v>
      </c>
      <c r="F50" s="90">
        <v>13</v>
      </c>
      <c r="G50" s="181" t="str">
        <f>VLOOKUP(F50,'BT'!$B$5:$C$20,2,0)</f>
        <v>KAHRAMANMARAŞ SÜTÇÜ İMAM ÜNİVERSİTESİ</v>
      </c>
      <c r="H50" s="181" t="e">
        <f>VLOOKUP(I50,'ET'!$B$5:$C$20,2,0)</f>
        <v>#N/A</v>
      </c>
      <c r="I50" s="181" t="e">
        <f>VLOOKUP(J50,'ET'!$B$5:$C$20,2,0)</f>
        <v>#N/A</v>
      </c>
      <c r="J50" s="181" t="e">
        <f>VLOOKUP(K50,'ET'!$B$5:$C$20,2,0)</f>
        <v>#N/A</v>
      </c>
      <c r="K50" s="181" t="e">
        <f>VLOOKUP(L50,'ET'!$B$5:$C$20,2,0)</f>
        <v>#N/A</v>
      </c>
      <c r="L50" s="181" t="e">
        <f>VLOOKUP(M50,'ET'!$B$5:$C$20,2,0)</f>
        <v>#N/A</v>
      </c>
      <c r="M50" s="181" t="e">
        <f>VLOOKUP(N50,'ET'!$B$5:$C$20,2,0)</f>
        <v>#N/A</v>
      </c>
      <c r="N50" s="181" t="e">
        <f>VLOOKUP(O50,'ET'!$B$5:$C$20,2,0)</f>
        <v>#N/A</v>
      </c>
      <c r="O50" s="181" t="e">
        <f>VLOOKUP(P50,'ET'!$B$5:$C$20,2,0)</f>
        <v>#N/A</v>
      </c>
      <c r="P50" s="181" t="str">
        <f>VLOOKUP(Q50,'ET'!$B$5:$C$20,2,0)</f>
        <v>MARMARA ÜNİVERSİTESİ</v>
      </c>
      <c r="Q50" s="91">
        <v>3</v>
      </c>
      <c r="R50" s="91">
        <v>8</v>
      </c>
      <c r="S50" s="171">
        <v>0.5</v>
      </c>
      <c r="T50" s="172"/>
    </row>
  </sheetData>
  <sheetProtection/>
  <mergeCells count="85">
    <mergeCell ref="C27:C34"/>
    <mergeCell ref="C35:C42"/>
    <mergeCell ref="C43:C50"/>
    <mergeCell ref="G49:P49"/>
    <mergeCell ref="S49:T49"/>
    <mergeCell ref="G50:P50"/>
    <mergeCell ref="S50:T50"/>
    <mergeCell ref="G46:P46"/>
    <mergeCell ref="S46:T46"/>
    <mergeCell ref="G47:P47"/>
    <mergeCell ref="S47:T47"/>
    <mergeCell ref="G48:P48"/>
    <mergeCell ref="S48:T48"/>
    <mergeCell ref="G43:P43"/>
    <mergeCell ref="S43:T43"/>
    <mergeCell ref="G44:P44"/>
    <mergeCell ref="S44:T44"/>
    <mergeCell ref="G45:P45"/>
    <mergeCell ref="S45:T45"/>
    <mergeCell ref="G40:P40"/>
    <mergeCell ref="S40:T40"/>
    <mergeCell ref="G41:P41"/>
    <mergeCell ref="S41:T41"/>
    <mergeCell ref="G42:P42"/>
    <mergeCell ref="S42:T42"/>
    <mergeCell ref="G37:P37"/>
    <mergeCell ref="S37:T37"/>
    <mergeCell ref="G38:P38"/>
    <mergeCell ref="S38:T38"/>
    <mergeCell ref="G39:P39"/>
    <mergeCell ref="S39:T39"/>
    <mergeCell ref="G34:P34"/>
    <mergeCell ref="S34:T34"/>
    <mergeCell ref="G35:P35"/>
    <mergeCell ref="S35:T35"/>
    <mergeCell ref="G36:P36"/>
    <mergeCell ref="S36:T36"/>
    <mergeCell ref="G30:P30"/>
    <mergeCell ref="S30:T30"/>
    <mergeCell ref="G31:P31"/>
    <mergeCell ref="S31:T31"/>
    <mergeCell ref="G32:P32"/>
    <mergeCell ref="S32:T32"/>
    <mergeCell ref="G33:P33"/>
    <mergeCell ref="S33:T33"/>
    <mergeCell ref="G26:P26"/>
    <mergeCell ref="S26:T26"/>
    <mergeCell ref="G27:P27"/>
    <mergeCell ref="S27:T27"/>
    <mergeCell ref="G28:P28"/>
    <mergeCell ref="S28:T28"/>
    <mergeCell ref="G29:P29"/>
    <mergeCell ref="S29:T29"/>
    <mergeCell ref="B14:D14"/>
    <mergeCell ref="E14:F14"/>
    <mergeCell ref="G14:H14"/>
    <mergeCell ref="I14:J14"/>
    <mergeCell ref="K14:L14"/>
    <mergeCell ref="AA14:AB14"/>
    <mergeCell ref="AC14:AD14"/>
    <mergeCell ref="AE14:AF14"/>
    <mergeCell ref="B20:D20"/>
    <mergeCell ref="E20:F20"/>
    <mergeCell ref="G20:H20"/>
    <mergeCell ref="I20:J20"/>
    <mergeCell ref="K20:L20"/>
    <mergeCell ref="AA20:AB20"/>
    <mergeCell ref="AC20:AD20"/>
    <mergeCell ref="AE20:AF20"/>
    <mergeCell ref="B2:D2"/>
    <mergeCell ref="E2:F2"/>
    <mergeCell ref="G2:H2"/>
    <mergeCell ref="I2:J2"/>
    <mergeCell ref="K2:L2"/>
    <mergeCell ref="AA2:AB2"/>
    <mergeCell ref="AC2:AD2"/>
    <mergeCell ref="AE2:AF2"/>
    <mergeCell ref="B8:D8"/>
    <mergeCell ref="E8:F8"/>
    <mergeCell ref="G8:H8"/>
    <mergeCell ref="I8:J8"/>
    <mergeCell ref="K8:L8"/>
    <mergeCell ref="AA8:AB8"/>
    <mergeCell ref="AC8:AD8"/>
    <mergeCell ref="AE8:AF8"/>
  </mergeCells>
  <conditionalFormatting sqref="S7 S13 S1 S19 S25 S51:S65536">
    <cfRule type="cellIs" priority="23" dxfId="44" operator="equal">
      <formula>5</formula>
    </cfRule>
    <cfRule type="cellIs" priority="24" dxfId="45" operator="equal">
      <formula>6</formula>
    </cfRule>
  </conditionalFormatting>
  <conditionalFormatting sqref="S2:S6">
    <cfRule type="cellIs" priority="21" dxfId="44" operator="equal">
      <formula>5</formula>
    </cfRule>
    <cfRule type="cellIs" priority="22" dxfId="45" operator="equal">
      <formula>6</formula>
    </cfRule>
  </conditionalFormatting>
  <conditionalFormatting sqref="E4:F4 E5:H5 E6:J6">
    <cfRule type="cellIs" priority="20" dxfId="45" operator="between">
      <formula>0</formula>
      <formula>5</formula>
    </cfRule>
  </conditionalFormatting>
  <conditionalFormatting sqref="G3:L3 I4:L4 K5:L5">
    <cfRule type="cellIs" priority="19" dxfId="44" operator="between">
      <formula>0</formula>
      <formula>4</formula>
    </cfRule>
  </conditionalFormatting>
  <conditionalFormatting sqref="E10:F10 E11:H11 E12:J12">
    <cfRule type="cellIs" priority="18" dxfId="45" operator="between">
      <formula>0</formula>
      <formula>5</formula>
    </cfRule>
  </conditionalFormatting>
  <conditionalFormatting sqref="G9:L9 I10:L10 K11:L11">
    <cfRule type="cellIs" priority="17" dxfId="44" operator="between">
      <formula>0</formula>
      <formula>4</formula>
    </cfRule>
  </conditionalFormatting>
  <conditionalFormatting sqref="E16:F16 E17:H17 E18:J18">
    <cfRule type="cellIs" priority="16" dxfId="45" operator="between">
      <formula>0</formula>
      <formula>5</formula>
    </cfRule>
  </conditionalFormatting>
  <conditionalFormatting sqref="G15:L15 I16:L16 K17:L17">
    <cfRule type="cellIs" priority="15" dxfId="44" operator="between">
      <formula>0</formula>
      <formula>4</formula>
    </cfRule>
  </conditionalFormatting>
  <conditionalFormatting sqref="E22:F22 E23:H23 E24:J24">
    <cfRule type="cellIs" priority="14" dxfId="45" operator="between">
      <formula>0</formula>
      <formula>5</formula>
    </cfRule>
  </conditionalFormatting>
  <conditionalFormatting sqref="G21:L21 I22:L22 K23:L23">
    <cfRule type="cellIs" priority="13" dxfId="44" operator="between">
      <formula>0</formula>
      <formula>4</formula>
    </cfRule>
  </conditionalFormatting>
  <conditionalFormatting sqref="S8">
    <cfRule type="cellIs" priority="11" dxfId="44" operator="equal">
      <formula>5</formula>
    </cfRule>
    <cfRule type="cellIs" priority="12" dxfId="45" operator="equal">
      <formula>6</formula>
    </cfRule>
  </conditionalFormatting>
  <conditionalFormatting sqref="S9:S12">
    <cfRule type="cellIs" priority="7" dxfId="44" operator="equal">
      <formula>5</formula>
    </cfRule>
    <cfRule type="cellIs" priority="8" dxfId="45" operator="equal">
      <formula>6</formula>
    </cfRule>
  </conditionalFormatting>
  <conditionalFormatting sqref="S14:S18">
    <cfRule type="cellIs" priority="5" dxfId="44" operator="equal">
      <formula>5</formula>
    </cfRule>
    <cfRule type="cellIs" priority="6" dxfId="45" operator="equal">
      <formula>6</formula>
    </cfRule>
  </conditionalFormatting>
  <conditionalFormatting sqref="S20:S24">
    <cfRule type="cellIs" priority="3" dxfId="44" operator="equal">
      <formula>5</formula>
    </cfRule>
    <cfRule type="cellIs" priority="4" dxfId="45" operator="equal">
      <formula>6</formula>
    </cfRule>
  </conditionalFormatting>
  <conditionalFormatting sqref="S26">
    <cfRule type="cellIs" priority="1" dxfId="44" operator="equal">
      <formula>5</formula>
    </cfRule>
    <cfRule type="cellIs" priority="2" dxfId="45" operator="equal">
      <formula>6</formula>
    </cfRule>
  </conditionalFormatting>
  <dataValidations count="1">
    <dataValidation type="whole" allowBlank="1" showInputMessage="1" showErrorMessage="1" errorTitle="HATA" error="YANLIŞ DEĞER GİRDİNİZ" sqref="G3:L3 I4:L4 K5:M5 G9:L9 I10:L10 K11:M11 G15:L15 I16:L16 K17:M17 G21:L21 I22:L22 K23:M23">
      <formula1>0</formula1>
      <formula2>3</formula2>
    </dataValidation>
  </dataValidations>
  <printOptions horizontalCentered="1"/>
  <pageMargins left="0.03937007874015748" right="0.03937007874015748" top="0.3937007874015748" bottom="0.15748031496062992" header="0" footer="0.31496062992125984"/>
  <pageSetup horizontalDpi="600" verticalDpi="600" orientation="portrait" paperSize="9" r:id="rId2"/>
  <headerFooter>
    <oddHeader>&amp;L&amp;G&amp;C&amp;"-,Kalın"&amp;14MASA TENİSİ - ÜNİVERSİTELER SÜPER LİGİ BAYAN GRUP MÜSABAKALARI&amp;"-,Normal"
&amp;G&amp;R&amp;G</oddHeader>
  </headerFooter>
  <ignoredErrors>
    <ignoredError sqref="D27:D50 H49:P49 H48:P48 H47:P47 H46:P46 H45:P45 H44:P44 H43:P43 H42:P42 H41:P41 H40:P40 H39:P39 H38:P38 H37:P37 H36:P36 H35:P35 H34:P34 H33:P33 H32:P32 H31:P31 H30:P30 H29:P29 H28:P28 H27:P27 H50:P50 G49 G50 G27 G28 G29 G30 G31 G32 G33 G34 G35 G36 G37 G38 G39 G40 G41 G42 G43 G44 G45 G46 G47 G48 D9:D12 D15:D18 D21:D24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HazerSpor</dc:creator>
  <cp:keywords/>
  <dc:description/>
  <cp:lastModifiedBy>GSİM-09-1</cp:lastModifiedBy>
  <cp:lastPrinted>2022-05-14T13:16:14Z</cp:lastPrinted>
  <dcterms:created xsi:type="dcterms:W3CDTF">2022-05-10T21:03:31Z</dcterms:created>
  <dcterms:modified xsi:type="dcterms:W3CDTF">2022-05-18T08:51:28Z</dcterms:modified>
  <cp:category/>
  <cp:version/>
  <cp:contentType/>
  <cp:contentStatus/>
</cp:coreProperties>
</file>